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516" windowWidth="22716" windowHeight="8940" activeTab="2"/>
  </bookViews>
  <sheets>
    <sheet name="Rekapitulace stavby" sheetId="1" r:id="rId1"/>
    <sheet name="2020_01_21-A - REKONSTRUK..." sheetId="2" r:id="rId2"/>
    <sheet name="2020_01_21-B - REKONSTRUK..." sheetId="3" r:id="rId3"/>
  </sheets>
  <definedNames>
    <definedName name="_xlnm._FilterDatabase" localSheetId="1" hidden="1">'2020_01_21-A - REKONSTRUK...'!$C$91:$K$290</definedName>
    <definedName name="_xlnm._FilterDatabase" localSheetId="2" hidden="1">'2020_01_21-B - REKONSTRUK...'!$C$91:$K$288</definedName>
    <definedName name="_xlnm.Print_Titles" localSheetId="1">'2020_01_21-A - REKONSTRUK...'!$91:$91</definedName>
    <definedName name="_xlnm.Print_Titles" localSheetId="2">'2020_01_21-B - REKONSTRUK...'!$91:$91</definedName>
    <definedName name="_xlnm.Print_Titles" localSheetId="0">'Rekapitulace stavby'!$52:$52</definedName>
    <definedName name="_xlnm.Print_Area" localSheetId="1">'2020_01_21-A - REKONSTRUK...'!$C$4:$J$39,'2020_01_21-A - REKONSTRUK...'!$C$45:$J$73,'2020_01_21-A - REKONSTRUK...'!$C$79:$K$290</definedName>
    <definedName name="_xlnm.Print_Area" localSheetId="2">'2020_01_21-B - REKONSTRUK...'!$C$4:$J$39,'2020_01_21-B - REKONSTRUK...'!$C$45:$J$73,'2020_01_21-B - REKONSTRUK...'!$C$79:$K$288</definedName>
    <definedName name="_xlnm.Print_Area" localSheetId="0">'Rekapitulace stavby'!$D$4:$AO$36,'Rekapitulace stavby'!$C$42:$AQ$57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287" i="3"/>
  <c r="BH287"/>
  <c r="BG287"/>
  <c r="BF287"/>
  <c r="T287"/>
  <c r="T286"/>
  <c r="T285" s="1"/>
  <c r="R287"/>
  <c r="R286" s="1"/>
  <c r="R285" s="1"/>
  <c r="P287"/>
  <c r="P286"/>
  <c r="P285" s="1"/>
  <c r="BK287"/>
  <c r="BK286" s="1"/>
  <c r="J287"/>
  <c r="BE287"/>
  <c r="BI283"/>
  <c r="BH283"/>
  <c r="BG283"/>
  <c r="BF283"/>
  <c r="T283"/>
  <c r="T282"/>
  <c r="R283"/>
  <c r="R282"/>
  <c r="P283"/>
  <c r="P282"/>
  <c r="BK283"/>
  <c r="BK282"/>
  <c r="J282"/>
  <c r="J70" s="1"/>
  <c r="J283"/>
  <c r="BE283" s="1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T275"/>
  <c r="T274" s="1"/>
  <c r="R276"/>
  <c r="R275" s="1"/>
  <c r="R274" s="1"/>
  <c r="P276"/>
  <c r="P275" s="1"/>
  <c r="P274" s="1"/>
  <c r="BK276"/>
  <c r="BK275" s="1"/>
  <c r="J276"/>
  <c r="BE276"/>
  <c r="BI272"/>
  <c r="BH272"/>
  <c r="BG272"/>
  <c r="BF272"/>
  <c r="T272"/>
  <c r="R272"/>
  <c r="P272"/>
  <c r="BK272"/>
  <c r="BK269" s="1"/>
  <c r="J269" s="1"/>
  <c r="J67" s="1"/>
  <c r="J272"/>
  <c r="BE272"/>
  <c r="BI270"/>
  <c r="BH270"/>
  <c r="BG270"/>
  <c r="BF270"/>
  <c r="T270"/>
  <c r="T269"/>
  <c r="R270"/>
  <c r="R269"/>
  <c r="P270"/>
  <c r="P269"/>
  <c r="BK270"/>
  <c r="J270"/>
  <c r="BE270" s="1"/>
  <c r="BI267"/>
  <c r="BH267"/>
  <c r="BG267"/>
  <c r="BF267"/>
  <c r="T267"/>
  <c r="T266"/>
  <c r="R267"/>
  <c r="R266" s="1"/>
  <c r="P267"/>
  <c r="P266"/>
  <c r="BK267"/>
  <c r="BK266" s="1"/>
  <c r="J266" s="1"/>
  <c r="J66" s="1"/>
  <c r="J267"/>
  <c r="BE267" s="1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T252"/>
  <c r="R253"/>
  <c r="R252"/>
  <c r="P253"/>
  <c r="P252"/>
  <c r="BK253"/>
  <c r="BK252"/>
  <c r="J252" s="1"/>
  <c r="J65" s="1"/>
  <c r="J253"/>
  <c r="BE253"/>
  <c r="BI250"/>
  <c r="BH250"/>
  <c r="BG250"/>
  <c r="BF250"/>
  <c r="T250"/>
  <c r="R250"/>
  <c r="P250"/>
  <c r="BK250"/>
  <c r="J250"/>
  <c r="BE250"/>
  <c r="BI248"/>
  <c r="BH248"/>
  <c r="BG248"/>
  <c r="BF248"/>
  <c r="T248"/>
  <c r="T247"/>
  <c r="T246" s="1"/>
  <c r="R248"/>
  <c r="R247"/>
  <c r="R246"/>
  <c r="P248"/>
  <c r="P247"/>
  <c r="P246"/>
  <c r="BK248"/>
  <c r="BK247" s="1"/>
  <c r="J248"/>
  <c r="BE248"/>
  <c r="BI244"/>
  <c r="BH244"/>
  <c r="BG244"/>
  <c r="BF244"/>
  <c r="T244"/>
  <c r="R244"/>
  <c r="P244"/>
  <c r="BK244"/>
  <c r="BK241" s="1"/>
  <c r="J241" s="1"/>
  <c r="J62" s="1"/>
  <c r="J244"/>
  <c r="BE244"/>
  <c r="BI242"/>
  <c r="BH242"/>
  <c r="BG242"/>
  <c r="BF242"/>
  <c r="T242"/>
  <c r="T241"/>
  <c r="R242"/>
  <c r="R241"/>
  <c r="P242"/>
  <c r="P241"/>
  <c r="BK242"/>
  <c r="J242"/>
  <c r="BE242" s="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R94" s="1"/>
  <c r="R93" s="1"/>
  <c r="R92" s="1"/>
  <c r="P99"/>
  <c r="BK99"/>
  <c r="J99"/>
  <c r="BE99"/>
  <c r="BI97"/>
  <c r="BH97"/>
  <c r="BG97"/>
  <c r="BF97"/>
  <c r="T97"/>
  <c r="R97"/>
  <c r="P97"/>
  <c r="BK97"/>
  <c r="J97"/>
  <c r="BE97"/>
  <c r="BI95"/>
  <c r="F37"/>
  <c r="BD56" i="1" s="1"/>
  <c r="BH95" i="3"/>
  <c r="F36" s="1"/>
  <c r="BC56" i="1" s="1"/>
  <c r="BG95" i="3"/>
  <c r="F35"/>
  <c r="BB56" i="1" s="1"/>
  <c r="BF95" i="3"/>
  <c r="F34" s="1"/>
  <c r="BA56" i="1" s="1"/>
  <c r="T95" i="3"/>
  <c r="T94"/>
  <c r="T93" s="1"/>
  <c r="R95"/>
  <c r="P95"/>
  <c r="P94"/>
  <c r="P93" s="1"/>
  <c r="P92" s="1"/>
  <c r="AU56" i="1" s="1"/>
  <c r="BK95" i="3"/>
  <c r="BK94" s="1"/>
  <c r="J95"/>
  <c r="BE95" s="1"/>
  <c r="J89"/>
  <c r="J88"/>
  <c r="F88"/>
  <c r="F86"/>
  <c r="E84"/>
  <c r="J55"/>
  <c r="J54"/>
  <c r="F54"/>
  <c r="F52"/>
  <c r="E50"/>
  <c r="J18"/>
  <c r="E18"/>
  <c r="F55" s="1"/>
  <c r="J17"/>
  <c r="J12"/>
  <c r="J52" s="1"/>
  <c r="E7"/>
  <c r="E48" s="1"/>
  <c r="E82"/>
  <c r="J37" i="2"/>
  <c r="J36"/>
  <c r="AY55" i="1"/>
  <c r="J35" i="2"/>
  <c r="AX55" i="1"/>
  <c r="BI289" i="2"/>
  <c r="BH289"/>
  <c r="BG289"/>
  <c r="BF289"/>
  <c r="T289"/>
  <c r="T288"/>
  <c r="T287" s="1"/>
  <c r="R289"/>
  <c r="R288" s="1"/>
  <c r="R287" s="1"/>
  <c r="P289"/>
  <c r="P288"/>
  <c r="P287" s="1"/>
  <c r="BK289"/>
  <c r="BK288" s="1"/>
  <c r="J289"/>
  <c r="BE289"/>
  <c r="BI285"/>
  <c r="BH285"/>
  <c r="BG285"/>
  <c r="BF285"/>
  <c r="T285"/>
  <c r="T284"/>
  <c r="R285"/>
  <c r="R284"/>
  <c r="P285"/>
  <c r="P284"/>
  <c r="BK285"/>
  <c r="BK284"/>
  <c r="J284" s="1"/>
  <c r="J70" s="1"/>
  <c r="J285"/>
  <c r="BE285" s="1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T277"/>
  <c r="T276" s="1"/>
  <c r="R278"/>
  <c r="R277" s="1"/>
  <c r="R276" s="1"/>
  <c r="P278"/>
  <c r="P277"/>
  <c r="P276" s="1"/>
  <c r="BK278"/>
  <c r="BK277" s="1"/>
  <c r="J278"/>
  <c r="BE278"/>
  <c r="BI274"/>
  <c r="BH274"/>
  <c r="BG274"/>
  <c r="BF274"/>
  <c r="T274"/>
  <c r="R274"/>
  <c r="P274"/>
  <c r="BK274"/>
  <c r="J274"/>
  <c r="BE274"/>
  <c r="BI272"/>
  <c r="BH272"/>
  <c r="BG272"/>
  <c r="BF272"/>
  <c r="T272"/>
  <c r="T271"/>
  <c r="R272"/>
  <c r="R271"/>
  <c r="P272"/>
  <c r="P271"/>
  <c r="BK272"/>
  <c r="BK271"/>
  <c r="J271" s="1"/>
  <c r="J67" s="1"/>
  <c r="J272"/>
  <c r="BE272" s="1"/>
  <c r="BI269"/>
  <c r="BH269"/>
  <c r="BG269"/>
  <c r="BF269"/>
  <c r="T269"/>
  <c r="T268"/>
  <c r="R269"/>
  <c r="R268"/>
  <c r="P269"/>
  <c r="P268"/>
  <c r="BK269"/>
  <c r="BK268"/>
  <c r="J268" s="1"/>
  <c r="J66" s="1"/>
  <c r="J269"/>
  <c r="BE269" s="1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9"/>
  <c r="BH259"/>
  <c r="BG259"/>
  <c r="BF259"/>
  <c r="T259"/>
  <c r="R259"/>
  <c r="R254" s="1"/>
  <c r="P259"/>
  <c r="BK259"/>
  <c r="J259"/>
  <c r="BE259"/>
  <c r="BI257"/>
  <c r="BH257"/>
  <c r="BG257"/>
  <c r="BF257"/>
  <c r="T257"/>
  <c r="R257"/>
  <c r="P257"/>
  <c r="BK257"/>
  <c r="BK254" s="1"/>
  <c r="J254" s="1"/>
  <c r="J65" s="1"/>
  <c r="J257"/>
  <c r="BE257"/>
  <c r="BI255"/>
  <c r="BH255"/>
  <c r="BG255"/>
  <c r="BF255"/>
  <c r="T255"/>
  <c r="T254"/>
  <c r="R255"/>
  <c r="P255"/>
  <c r="P254"/>
  <c r="BK255"/>
  <c r="J255"/>
  <c r="BE255" s="1"/>
  <c r="BI252"/>
  <c r="BH252"/>
  <c r="BG252"/>
  <c r="BF252"/>
  <c r="T252"/>
  <c r="R252"/>
  <c r="P252"/>
  <c r="BK252"/>
  <c r="J252"/>
  <c r="BE252"/>
  <c r="BI250"/>
  <c r="BH250"/>
  <c r="BG250"/>
  <c r="BF250"/>
  <c r="T250"/>
  <c r="T249"/>
  <c r="T248" s="1"/>
  <c r="R250"/>
  <c r="R249" s="1"/>
  <c r="P250"/>
  <c r="P249"/>
  <c r="P248" s="1"/>
  <c r="BK250"/>
  <c r="BK249" s="1"/>
  <c r="J250"/>
  <c r="BE250"/>
  <c r="BI246"/>
  <c r="BH246"/>
  <c r="BG246"/>
  <c r="BF246"/>
  <c r="T246"/>
  <c r="R246"/>
  <c r="P246"/>
  <c r="BK246"/>
  <c r="J246"/>
  <c r="BE246"/>
  <c r="BI244"/>
  <c r="BH244"/>
  <c r="BG244"/>
  <c r="BF244"/>
  <c r="T244"/>
  <c r="T243"/>
  <c r="R244"/>
  <c r="R243"/>
  <c r="P244"/>
  <c r="P243"/>
  <c r="BK244"/>
  <c r="BK243"/>
  <c r="J243" s="1"/>
  <c r="J62" s="1"/>
  <c r="J244"/>
  <c r="BE244" s="1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R94" s="1"/>
  <c r="R93" s="1"/>
  <c r="P99"/>
  <c r="BK99"/>
  <c r="J99"/>
  <c r="BE99"/>
  <c r="BI97"/>
  <c r="BH97"/>
  <c r="BG97"/>
  <c r="BF97"/>
  <c r="T97"/>
  <c r="R97"/>
  <c r="P97"/>
  <c r="BK97"/>
  <c r="J97"/>
  <c r="BE97"/>
  <c r="BI95"/>
  <c r="F37"/>
  <c r="BD55" i="1" s="1"/>
  <c r="BD54" s="1"/>
  <c r="W33" s="1"/>
  <c r="BH95" i="2"/>
  <c r="F36" s="1"/>
  <c r="BC55" i="1" s="1"/>
  <c r="BG95" i="2"/>
  <c r="F35"/>
  <c r="BB55" i="1" s="1"/>
  <c r="BB54" s="1"/>
  <c r="BF95" i="2"/>
  <c r="F34" s="1"/>
  <c r="BA55" i="1" s="1"/>
  <c r="BA54" s="1"/>
  <c r="T95" i="2"/>
  <c r="T94"/>
  <c r="T93" s="1"/>
  <c r="T92" s="1"/>
  <c r="R95"/>
  <c r="P95"/>
  <c r="P94"/>
  <c r="P93" s="1"/>
  <c r="BK95"/>
  <c r="BK94" s="1"/>
  <c r="J95"/>
  <c r="BE95" s="1"/>
  <c r="J89"/>
  <c r="J88"/>
  <c r="F88"/>
  <c r="F86"/>
  <c r="E84"/>
  <c r="J55"/>
  <c r="J54"/>
  <c r="F54"/>
  <c r="F52"/>
  <c r="E50"/>
  <c r="J18"/>
  <c r="E18"/>
  <c r="F55" s="1"/>
  <c r="J17"/>
  <c r="J12"/>
  <c r="J52" s="1"/>
  <c r="E7"/>
  <c r="E48" s="1"/>
  <c r="E82"/>
  <c r="AS54" i="1"/>
  <c r="L50"/>
  <c r="AM50"/>
  <c r="AM49"/>
  <c r="L49"/>
  <c r="AM47"/>
  <c r="L47"/>
  <c r="L45"/>
  <c r="L44"/>
  <c r="F33" i="2" l="1"/>
  <c r="AZ55" i="1" s="1"/>
  <c r="AZ54" s="1"/>
  <c r="J33" i="2"/>
  <c r="AV55" i="1" s="1"/>
  <c r="W31"/>
  <c r="AX54"/>
  <c r="BK248" i="2"/>
  <c r="J248" s="1"/>
  <c r="J63" s="1"/>
  <c r="J249"/>
  <c r="J64" s="1"/>
  <c r="BK287"/>
  <c r="J287" s="1"/>
  <c r="J71" s="1"/>
  <c r="J288"/>
  <c r="J72" s="1"/>
  <c r="J94" i="3"/>
  <c r="J61" s="1"/>
  <c r="BK93"/>
  <c r="BK246"/>
  <c r="J246" s="1"/>
  <c r="J63" s="1"/>
  <c r="J247"/>
  <c r="J64" s="1"/>
  <c r="T92"/>
  <c r="AW54" i="1"/>
  <c r="AK30" s="1"/>
  <c r="W30"/>
  <c r="J277" i="2"/>
  <c r="J69" s="1"/>
  <c r="BK276"/>
  <c r="J276" s="1"/>
  <c r="J68" s="1"/>
  <c r="F33" i="3"/>
  <c r="AZ56" i="1" s="1"/>
  <c r="J33" i="3"/>
  <c r="AV56" i="1" s="1"/>
  <c r="BK285" i="3"/>
  <c r="J285" s="1"/>
  <c r="J71" s="1"/>
  <c r="J286"/>
  <c r="J72" s="1"/>
  <c r="R92" i="2"/>
  <c r="R248"/>
  <c r="J94"/>
  <c r="J61" s="1"/>
  <c r="BK93"/>
  <c r="BK274" i="3"/>
  <c r="J274" s="1"/>
  <c r="J68" s="1"/>
  <c r="J275"/>
  <c r="J69" s="1"/>
  <c r="P92" i="2"/>
  <c r="AU55" i="1" s="1"/>
  <c r="AU54" s="1"/>
  <c r="BC54"/>
  <c r="J86" i="2"/>
  <c r="F89"/>
  <c r="J34"/>
  <c r="AW55" i="1" s="1"/>
  <c r="J86" i="3"/>
  <c r="F89"/>
  <c r="J34"/>
  <c r="AW56" i="1" s="1"/>
  <c r="W29" l="1"/>
  <c r="AV54"/>
  <c r="BK92" i="3"/>
  <c r="J92" s="1"/>
  <c r="J93"/>
  <c r="J60" s="1"/>
  <c r="AT55" i="1"/>
  <c r="BK92" i="2"/>
  <c r="J92" s="1"/>
  <c r="J93"/>
  <c r="J60" s="1"/>
  <c r="AT56" i="1"/>
  <c r="AY54"/>
  <c r="W32"/>
  <c r="J30" i="2" l="1"/>
  <c r="J59"/>
  <c r="AT54" i="1"/>
  <c r="AK29"/>
  <c r="J30" i="3"/>
  <c r="J59"/>
  <c r="AG56" i="1" l="1"/>
  <c r="AN56" s="1"/>
  <c r="J39" i="3"/>
  <c r="AG55" i="1"/>
  <c r="J39" i="2"/>
  <c r="AN55" i="1" l="1"/>
  <c r="AG54"/>
  <c r="AN54" l="1"/>
  <c r="AK26"/>
  <c r="AK35" s="1"/>
</calcChain>
</file>

<file path=xl/sharedStrings.xml><?xml version="1.0" encoding="utf-8"?>
<sst xmlns="http://schemas.openxmlformats.org/spreadsheetml/2006/main" count="3974" uniqueCount="700">
  <si>
    <t>Export Komplet</t>
  </si>
  <si>
    <t/>
  </si>
  <si>
    <t>2.0</t>
  </si>
  <si>
    <t>ZAMOK</t>
  </si>
  <si>
    <t>False</t>
  </si>
  <si>
    <t>{e1f930c1-867e-4344-bd39-a34b28fa42b5}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</si>
  <si>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</si>
  <si>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</si>
  <si>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</si>
  <si>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</si>
  <si>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</si>
  <si>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</si>
  <si>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</si>
  <si>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</si>
  <si>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2020_01_21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</si>
  <si>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</si>
  <si>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</si>
  <si>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SOCIÁLNÍCH ZAŘÍZENÍ V KULTURNÍM DOMĚ - KOPŘIVNICE(KOZ I)</t>
  </si>
  <si>
    <t>KSO:</t>
  </si>
  <si>
    <t>CC-CZ:</t>
  </si>
  <si>
    <t>Místo:</t>
  </si>
  <si>
    <t>Kopřivnice</t>
  </si>
  <si>
    <t>Datum:</t>
  </si>
  <si>
    <t>21. 1. 2020</t>
  </si>
  <si>
    <t>Zadavatel:</t>
  </si>
  <si>
    <t>IČ:</t>
  </si>
  <si>
    <t>Město Kopřivnice, Štefánikova 1163, Kopřivnice</t>
  </si>
  <si>
    <t>DIČ:</t>
  </si>
  <si>
    <t>Uchazeč:</t>
  </si>
  <si>
    <t>Vyplň údaj</t>
  </si>
  <si>
    <t>Projektant:</t>
  </si>
  <si>
    <t>Milan Vician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</si>
  <si>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</si>
  <si>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</si>
  <si>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</si>
  <si>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</si>
  <si>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</si>
  <si>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</si>
  <si>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</si>
  <si>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</si>
  <si>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</si>
  <si>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</si>
  <si>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</si>
  <si>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</si>
  <si>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</si>
  <si>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</si>
  <si>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</si>
  <si>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</si>
  <si>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</si>
  <si>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</si>
  <si>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</si>
  <si>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</si>
  <si>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</si>
  <si>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</si>
  <si>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</si>
  <si>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</si>
  <si>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</si>
  <si>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</si>
  <si>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</si>
  <si>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</si>
  <si>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</si>
  <si>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</si>
  <si>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</si>
  <si>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</si>
  <si>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</si>
  <si>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</si>
  <si>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</si>
  <si>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</si>
  <si>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</si>
  <si>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</si>
  <si>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</si>
  <si>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</si>
  <si>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</si>
  <si>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</si>
  <si>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2020_01_21-A</t>
  </si>
  <si>
    <t>REKONSTRUKCE SOCIÁLNÍCH ZAŘÍZENÍ V KULTURNÍM DOMĚ - KOPŘIVNICE(KOZ I) - A</t>
  </si>
  <si>
    <t>STA</t>
  </si>
  <si>
    <t>1</t>
  </si>
  <si>
    <t>{402b19e3-5b30-410c-9c0e-ed782b340aef}</t>
  </si>
  <si>
    <t>2</t>
  </si>
  <si>
    <t>2020_01_21-B</t>
  </si>
  <si>
    <t>REKONSTRUKCE SOCIÁLNÍCH ZAŘÍZENÍ V KULTURNÍM DOMĚ - KOPŘIVNICE(KOZ I) - B</t>
  </si>
  <si>
    <t>{e6ff1f7f-8ade-4e89-8393-7b9cc3b1ecd7}</t>
  </si>
  <si>
    <t>KRYCÍ LIST SOUPISU PRACÍ</t>
  </si>
  <si>
    <t>Objekt:</t>
  </si>
  <si>
    <t>2020_01_21-A - REKONSTRUKCE SOCIÁLNÍCH ZAŘÍZENÍ V KULTURNÍM DOMĚ - KOPŘIVNICE(KOZ I) - A</t>
  </si>
  <si>
    <t>Kopřivnice_KD-A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</si>
  <si>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</si>
  <si>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</si>
  <si>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</si>
  <si>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</si>
  <si>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</si>
  <si>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</si>
  <si>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</si>
  <si>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749 - Elektromontáže - součásti elektrozařízení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</si>
  <si>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</si>
  <si>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</si>
  <si>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</si>
  <si>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</si>
  <si>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OST - Ostatní</t>
  </si>
  <si>
    <t>Ostatní - Ostatní</t>
  </si>
  <si>
    <t xml:space="preserve">    N - Náklady</t>
  </si>
  <si>
    <t>R - Revize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</si>
  <si>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</si>
  <si>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</si>
  <si>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</si>
  <si>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</si>
  <si>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</si>
  <si>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</si>
  <si>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</si>
  <si>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</si>
  <si>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</si>
  <si>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</si>
  <si>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</si>
  <si>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</si>
  <si>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</si>
  <si>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</si>
  <si>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</si>
  <si>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</si>
  <si>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</si>
  <si>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</si>
  <si>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</si>
  <si>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</si>
  <si>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M</t>
  </si>
  <si>
    <t>34571073</t>
  </si>
  <si>
    <t>trubka elektroinstalační ohebná z PVC (EN) 2325</t>
  </si>
  <si>
    <t>m</t>
  </si>
  <si>
    <t>CS ÚRS 2019 01</t>
  </si>
  <si>
    <t>32</t>
  </si>
  <si>
    <t>16</t>
  </si>
  <si>
    <t>1862639349</t>
  </si>
  <si>
    <t>PP</t>
  </si>
  <si>
    <t>K</t>
  </si>
  <si>
    <t>741110043</t>
  </si>
  <si>
    <t>Montáž trubka plastová ohebná D přes 35 mm uložená pevně</t>
  </si>
  <si>
    <t>614490560</t>
  </si>
  <si>
    <t>Montáž trubek elektroinstalačních s nasunutím nebo našroubováním do krabic plastových ohebných, uložených pevně, vnější Ø přes 35 mm</t>
  </si>
  <si>
    <t>3</t>
  </si>
  <si>
    <t>R_341_12</t>
  </si>
  <si>
    <t>Protipožární ucpávka , komplet vč.mtž.</t>
  </si>
  <si>
    <t>m2</t>
  </si>
  <si>
    <t>-1390158618</t>
  </si>
  <si>
    <t>4</t>
  </si>
  <si>
    <t>741110551</t>
  </si>
  <si>
    <t>Montáž lišta a kanálek - utěsnění protipožární šířky do 40 mm</t>
  </si>
  <si>
    <t>-1916089914</t>
  </si>
  <si>
    <t>Montáž lišt a kanálků elektroinstalačních se spojkami, ohyby a rohy a s nasunutím do krabic doplňkové prvky protipožární utěsnění, šířky do 40 mm</t>
  </si>
  <si>
    <t>5</t>
  </si>
  <si>
    <t>R_741-25</t>
  </si>
  <si>
    <t>LHD 40X40HF HD LIŠTA HRANATÁ HF</t>
  </si>
  <si>
    <t>1280032781</t>
  </si>
  <si>
    <t>6</t>
  </si>
  <si>
    <t>741112061</t>
  </si>
  <si>
    <t>Montáž krabice přístrojová zapuštěná plastová kruhová</t>
  </si>
  <si>
    <t>kus</t>
  </si>
  <si>
    <t>2011822469</t>
  </si>
  <si>
    <t>Montáž krabic elektroinstalačních bez napojení na trubky a lišty, demontáže a montáže víčka a přístroje přístrojových zapuštěných plastových kruhových</t>
  </si>
  <si>
    <t>7</t>
  </si>
  <si>
    <t>741112101</t>
  </si>
  <si>
    <t>Montáž rozvodka zapuštěná plastová kruhová</t>
  </si>
  <si>
    <t>-423910967</t>
  </si>
  <si>
    <t>Montáž krabic elektroinstalačních bez napojení na trubky a lišty, demontáže a montáže víčka a přístroje rozvodek se zapojením vodičů na svorkovnici zapuštěných plastových kruhových</t>
  </si>
  <si>
    <t>8</t>
  </si>
  <si>
    <t>R233</t>
  </si>
  <si>
    <t>přístrojová krabice KU68/2 1901</t>
  </si>
  <si>
    <t>-1440621714</t>
  </si>
  <si>
    <t>9</t>
  </si>
  <si>
    <t>R234</t>
  </si>
  <si>
    <t>krabice KU68/2 1903-s víčkem a svorkovnicí</t>
  </si>
  <si>
    <t>-1614987705</t>
  </si>
  <si>
    <t>10</t>
  </si>
  <si>
    <t>341110300</t>
  </si>
  <si>
    <t>kabel silový s Cu jádrem CYKY 3x1,5 mm2</t>
  </si>
  <si>
    <t>142786177</t>
  </si>
  <si>
    <t>kabel silový s Cu jádrem 1 kV 3x1,5mm2</t>
  </si>
  <si>
    <t>P</t>
  </si>
  <si>
    <t>Poznámka k položce:_x000D_
obsah kovu [kg/m], Cu =0,044, Al =0</t>
  </si>
  <si>
    <t>11</t>
  </si>
  <si>
    <t>467422571</t>
  </si>
  <si>
    <t>Poznámka k položce:_x000D_
obsah kovu [kg/m], Cu =0,044, Al =0_x000D_
CYKY-J 3x1,5 mm2</t>
  </si>
  <si>
    <t>12</t>
  </si>
  <si>
    <t>341110360</t>
  </si>
  <si>
    <t>kabel silový s Cu jádrem CYKY 3x2,5 mm2</t>
  </si>
  <si>
    <t>-55864713</t>
  </si>
  <si>
    <t>kabel silový s Cu jádrem 1 kV 3x2,5mm2</t>
  </si>
  <si>
    <t>Poznámka k položce:_x000D_
obsah kovu [kg/m], Cu =0,074, Al =0</t>
  </si>
  <si>
    <t>13</t>
  </si>
  <si>
    <t>341110900</t>
  </si>
  <si>
    <t>kabel silový s Cu jádrem CYKY 5x1,5 mm2</t>
  </si>
  <si>
    <t>1448181866</t>
  </si>
  <si>
    <t>kabel silový s Cu jádrem 1 kV 5x1,5mm2</t>
  </si>
  <si>
    <t>14</t>
  </si>
  <si>
    <t>341111000_2</t>
  </si>
  <si>
    <t>kabel silový s Cu jádremCu -J 5x6 (B2ca,s1,d0)</t>
  </si>
  <si>
    <t>-909873756</t>
  </si>
  <si>
    <t>kabel silový s Cu jádrem 5x6 mm2</t>
  </si>
  <si>
    <t>Poznámka k položce:_x000D_
obsah kovu [kg/m], Cu =0,294, Al =0</t>
  </si>
  <si>
    <t>741112301</t>
  </si>
  <si>
    <t>Montáž rozvodka pancéřová plastová čtyřhranná 117x117 mm</t>
  </si>
  <si>
    <t>520168077</t>
  </si>
  <si>
    <t>Montáž krabic pancéřových bez napojení na trubky a lišty a demontáže a montáže víčka rozvodek se zapojením vodičů na svorkovnici plastových čtyřhranných, vel. 117x117 mm</t>
  </si>
  <si>
    <t>R_341_103</t>
  </si>
  <si>
    <t>6455-11P 5p krabice vodotěsná</t>
  </si>
  <si>
    <t>367194098</t>
  </si>
  <si>
    <t>17</t>
  </si>
  <si>
    <t>741120001</t>
  </si>
  <si>
    <t>Montáž vodič Cu izolovaný plný a laněný žíla 0,35-6 mm2 pod omítku (CY)</t>
  </si>
  <si>
    <t>1060786857</t>
  </si>
  <si>
    <t>Montáž vodičů izolovaných měděných bez ukončení uložených pod omítku plných a laněných (CY), průřezu žíly 0,35 až 6 mm2</t>
  </si>
  <si>
    <t>18</t>
  </si>
  <si>
    <t>341421560</t>
  </si>
  <si>
    <t>vodič silový s Cu jádrem CYA H07 V-K 4 mm2</t>
  </si>
  <si>
    <t>CS ÚRS 2017 01</t>
  </si>
  <si>
    <t>-777202230</t>
  </si>
  <si>
    <t>Poznámka k položce:_x000D_
obsah kovu [kg/m], Cu =0,039, Al =0</t>
  </si>
  <si>
    <t>19</t>
  </si>
  <si>
    <t>741122015</t>
  </si>
  <si>
    <t>Montáž kabel Cu bez ukončení uložený pod omítku plný kulatý 3x1,5 mm2 (CYKY)</t>
  </si>
  <si>
    <t>-1692990178</t>
  </si>
  <si>
    <t>Montáž kabelů měděných bez ukončení uložených pod omítku plných kulatých (CYKY), počtu a průřezu žil 3x1,5 mm2</t>
  </si>
  <si>
    <t>20</t>
  </si>
  <si>
    <t>741122016</t>
  </si>
  <si>
    <t>Montáž kabel Cu bez ukončení uložený pod omítku plný kulatý 3x2,5 až 6 mm2 (CYKY)</t>
  </si>
  <si>
    <t>-487873526</t>
  </si>
  <si>
    <t>Montáž kabelů měděných bez ukončení uložených pod omítku plných kulatých (CYKY), počtu a průřezu žil 3x2,5 až 6 mm2</t>
  </si>
  <si>
    <t>741122031</t>
  </si>
  <si>
    <t>Montáž kabel Cu bez ukončení uložený pod omítku plný kulatý 5x1,5 až 2,5 mm2 (CYKY)</t>
  </si>
  <si>
    <t>907877251</t>
  </si>
  <si>
    <t>Montáž kabelů měděných bez ukončení uložených pod omítku plných kulatých (CYKY), počtu a průřezu žil 5x1,5 až 2,5 mm2</t>
  </si>
  <si>
    <t>22</t>
  </si>
  <si>
    <t>741122032</t>
  </si>
  <si>
    <t>Montáž kabel Cu bez ukončení uložený pod omítku plný kulatý 5x4 až 6 mm2 (CYKY)</t>
  </si>
  <si>
    <t>-755258978</t>
  </si>
  <si>
    <t>Montáž kabelů měděných bez ukončení uložených pod omítku plných kulatých (CYKY), počtu a průřezu žil 5x4 až 6 mm2</t>
  </si>
  <si>
    <t>23</t>
  </si>
  <si>
    <t>741132103</t>
  </si>
  <si>
    <t>Ukončení kabelů 3x1,5 až 4 mm2 smršťovací záklopkou nebo páskem bez letování</t>
  </si>
  <si>
    <t>-1261500779</t>
  </si>
  <si>
    <t>Ukončení kabelů smršťovací záklopkou nebo páskou se zapojením bez letování, počtu a průřezu žil 3x1,5 až 4 mm2</t>
  </si>
  <si>
    <t>24</t>
  </si>
  <si>
    <t>741132146</t>
  </si>
  <si>
    <t>Ukončení kabelů 5x6 mm2 smršťovací záklopkou nebo páskem bez letování</t>
  </si>
  <si>
    <t>-751111745</t>
  </si>
  <si>
    <t>Ukončení kabelů smršťovací záklopkou nebo páskou se zapojením bez letování, počtu a průřezu žil 5x6 mm2</t>
  </si>
  <si>
    <t>25</t>
  </si>
  <si>
    <t>R.503</t>
  </si>
  <si>
    <t>kabelovy stitek</t>
  </si>
  <si>
    <t>952591844</t>
  </si>
  <si>
    <t>26</t>
  </si>
  <si>
    <t>741320101</t>
  </si>
  <si>
    <t>Montáž jistič jednopólový nn do 25 A bez krytu</t>
  </si>
  <si>
    <t>-108091953</t>
  </si>
  <si>
    <t>Montáž jističů se zapojením vodičů jednopólových nn do 25 A bez krytu</t>
  </si>
  <si>
    <t>27</t>
  </si>
  <si>
    <t>35822403</t>
  </si>
  <si>
    <t>jistič 3pólový-charakteristika B 25A</t>
  </si>
  <si>
    <t>1526478862</t>
  </si>
  <si>
    <t>28</t>
  </si>
  <si>
    <t>741811011</t>
  </si>
  <si>
    <t>Zkoušky a prohlídky rozvodných zařízení kontrola rozváděčů nn, (1 pole) silových, hmotnosti do 200 kg</t>
  </si>
  <si>
    <t>1308784974</t>
  </si>
  <si>
    <t>29</t>
  </si>
  <si>
    <t>741813001</t>
  </si>
  <si>
    <t>Zkoušky a prohlídky elektrických přístrojů měření impedance nulové smyčky okruhu vedení jednofázového 220 V</t>
  </si>
  <si>
    <t>-1920486999</t>
  </si>
  <si>
    <t>30</t>
  </si>
  <si>
    <t>R_00778</t>
  </si>
  <si>
    <t>úprava obkladu  - dřevo- na chodbách - 10m2</t>
  </si>
  <si>
    <t>sada</t>
  </si>
  <si>
    <t>1909680338</t>
  </si>
  <si>
    <t>úprava obkladu  - dřevo- na chodbách</t>
  </si>
  <si>
    <t>31</t>
  </si>
  <si>
    <t>R-50401</t>
  </si>
  <si>
    <t>Poplatek Tičr</t>
  </si>
  <si>
    <t>-1009497321</t>
  </si>
  <si>
    <t>R-50402</t>
  </si>
  <si>
    <t>Demontáž podhledu - 60m2</t>
  </si>
  <si>
    <t>961913929</t>
  </si>
  <si>
    <t>Demontáž podhledu</t>
  </si>
  <si>
    <t>33</t>
  </si>
  <si>
    <t>R-50403</t>
  </si>
  <si>
    <t>Opětná montáž podhledů - 60m2</t>
  </si>
  <si>
    <t>1115108427</t>
  </si>
  <si>
    <t>Opětná montáž podhledů</t>
  </si>
  <si>
    <t>34</t>
  </si>
  <si>
    <t>R-50404</t>
  </si>
  <si>
    <t>Úprava stávajícího hromosvodu - ochrana VZT</t>
  </si>
  <si>
    <t>1602888403</t>
  </si>
  <si>
    <t>35</t>
  </si>
  <si>
    <t>741210002</t>
  </si>
  <si>
    <t>Montáž rozvodnice oceloplechová nebo plastová běžná do 50 kg</t>
  </si>
  <si>
    <t>-1599818628</t>
  </si>
  <si>
    <t>Montáž rozvodnic oceloplechových nebo plastových bez zapojení vodičů běžných, hmotnosti do 50 kg</t>
  </si>
  <si>
    <t>36</t>
  </si>
  <si>
    <t>R740-12</t>
  </si>
  <si>
    <t>Doplnění a úprava stávajících napájecích rozváděčů vč. montáže</t>
  </si>
  <si>
    <t>966905339</t>
  </si>
  <si>
    <t>Doplnění stávajícího rozváděče RE dle výkresové dokumentace vč. montáže</t>
  </si>
  <si>
    <t>37</t>
  </si>
  <si>
    <t>R101</t>
  </si>
  <si>
    <t>Rozváděč 01RMS2 - požární odolností EI 15 dle požární zprávy</t>
  </si>
  <si>
    <t>1124796631</t>
  </si>
  <si>
    <t>38</t>
  </si>
  <si>
    <t>R101.112</t>
  </si>
  <si>
    <t>Rozváděč 1RMS2 - požární odolností EI 15 dle požární zprávy</t>
  </si>
  <si>
    <t>1828389069</t>
  </si>
  <si>
    <t>39</t>
  </si>
  <si>
    <t>R101.113</t>
  </si>
  <si>
    <t>Rozváděč 2RMS2 - požární odolností EI 15 dle požární zprávy</t>
  </si>
  <si>
    <t>2076088084</t>
  </si>
  <si>
    <t>Rozváděč 2RMS2</t>
  </si>
  <si>
    <t>40</t>
  </si>
  <si>
    <t>R101.111</t>
  </si>
  <si>
    <t>Rozváděč 3RMS2 - požární odolností EI 15 dle požární zprávy</t>
  </si>
  <si>
    <t>-499108416</t>
  </si>
  <si>
    <t>Rozváděč 3RMS2</t>
  </si>
  <si>
    <t>41</t>
  </si>
  <si>
    <t>R101.114</t>
  </si>
  <si>
    <t>Rozváděč 4RMS2 - požární odolností EI 15 dle požární zprávy</t>
  </si>
  <si>
    <t>-517235648</t>
  </si>
  <si>
    <t>Rozváděč 4RMS2</t>
  </si>
  <si>
    <t>42</t>
  </si>
  <si>
    <t>741310201</t>
  </si>
  <si>
    <t>Montáž vypínač (polo)zapuštěný šroubové připojení 1-jednopólový</t>
  </si>
  <si>
    <t>172124075</t>
  </si>
  <si>
    <t>Montáž spínačů jedno nebo dvoupólových polozapuštěných nebo zapuštěných se zapojením vodičů šroubové připojení, pro prostředí normální vypínačů, řazení 1-jednopólových</t>
  </si>
  <si>
    <t>43</t>
  </si>
  <si>
    <t>741310204</t>
  </si>
  <si>
    <t>Montáž vypínač (polo)zapuštěný šroubové připojení 1S-jednopólový+signální doutnavka</t>
  </si>
  <si>
    <t>1565268122</t>
  </si>
  <si>
    <t>Montáž spínačů jedno nebo dvoupólových polozapuštěných nebo zapuštěných se zapojením vodičů šroubové připojení, pro prostředí normální vypínačů, řazení 1S-jednopólových se signální doutnavkou</t>
  </si>
  <si>
    <t>44</t>
  </si>
  <si>
    <t>741310231</t>
  </si>
  <si>
    <t>Montáž přepínač (polo)zapuštěný šroubové připojení 5-seriový</t>
  </si>
  <si>
    <t>963723382</t>
  </si>
  <si>
    <t>Montáž spínačů jedno nebo dvoupólových polozapuštěných nebo zapuštěných se zapojením vodičů šroubové připojení, pro prostředí normální přepínačů, řazení 5-sériových</t>
  </si>
  <si>
    <t>45</t>
  </si>
  <si>
    <t>R221</t>
  </si>
  <si>
    <t>SPÍNAČ řaz.1; POD OMÍTKU, BÍLÁ</t>
  </si>
  <si>
    <t>682978607</t>
  </si>
  <si>
    <t>46</t>
  </si>
  <si>
    <t>R222</t>
  </si>
  <si>
    <t>SPÍNAČ řaz.5; POD OMÍTKU, BÍLÁ</t>
  </si>
  <si>
    <t>-2035711619</t>
  </si>
  <si>
    <t>47</t>
  </si>
  <si>
    <t>R225_1</t>
  </si>
  <si>
    <t>TLAČ. OVLADAČ řaz.1/0S; zapínací se signální doutnavkou; POD OMÍTKU, BÍLÁ</t>
  </si>
  <si>
    <t>-15337135</t>
  </si>
  <si>
    <t>48</t>
  </si>
  <si>
    <t>741311004</t>
  </si>
  <si>
    <t>Montáž čidlo pohybu nástěnné se zapojením vodičů</t>
  </si>
  <si>
    <t>-932335390</t>
  </si>
  <si>
    <t>Montáž spínačů speciálních se zapojením vodičů čidla pohybu nástěnného</t>
  </si>
  <si>
    <t>49</t>
  </si>
  <si>
    <t>R223.25</t>
  </si>
  <si>
    <t>Pohybové čidlo s doběhem</t>
  </si>
  <si>
    <t>-1286016389</t>
  </si>
  <si>
    <t>50</t>
  </si>
  <si>
    <t>741311021</t>
  </si>
  <si>
    <t>Montáž přípojka sporáková s doutnavkou se zapojením vodičů</t>
  </si>
  <si>
    <t>301849661</t>
  </si>
  <si>
    <t>Montáž spínačů speciálních se zapojením vodičů sporákových přípojek s doutnavkou</t>
  </si>
  <si>
    <t>51</t>
  </si>
  <si>
    <t>345363980</t>
  </si>
  <si>
    <t>spínač páčkový 25A zapuštěná montáž se signální doutnavkou 39563-23C</t>
  </si>
  <si>
    <t>-1788855244</t>
  </si>
  <si>
    <t>spínač páčkový 25A zapuštěnámontáž se signální doutnavkou 39563-23C</t>
  </si>
  <si>
    <t>52</t>
  </si>
  <si>
    <t>R_49_01</t>
  </si>
  <si>
    <t xml:space="preserve">A - Vestavné svítidlo LED,IP40. eloxovaný hliníkový profil a ocelová koncová čela difuzér: plastový polomatný nebo  mikroprismatický optický systém SpA 140915/A3 A11-10016CM, 40W/3483 lm/87 lm/W/4000K/ </t>
  </si>
  <si>
    <t>-1395319191</t>
  </si>
  <si>
    <t>A - Vestavné svítidlo  LED,IP40. eloxovaný hliníkový profil a ocelová koncová čela difuzér: plastový polomatný nebo  mikroprismatický optický systém SpA 140915/A3 A11-10016CM, 40W/3483 lm/87 lm/W/4000K/ 
RA&gt;80/EEC A+/1224x77x56mm</t>
  </si>
  <si>
    <t>53</t>
  </si>
  <si>
    <t>R_49_02</t>
  </si>
  <si>
    <t xml:space="preserve">B-Vestavné LED svítidlo-montáž do sádrokartonu,těleso:tlakový odlitek z hliníku,reflektor:leštěný hliníkový, IP20,18W/1700 lm, 94 lm/W,4000K/RA&gt;80/EEC A+ /235x110mm </t>
  </si>
  <si>
    <t>1280388059</t>
  </si>
  <si>
    <t xml:space="preserve">Vestavné LED svítidlo-montáž do sádrokartonu,těleso:tlakový odlitek z hliníku,reflektor:leštěný hliníkový, IP20,18W/1700 lm, 94 lm/W,4000K/RA&gt;80/EEC A+ /235x110mm </t>
  </si>
  <si>
    <t>54</t>
  </si>
  <si>
    <t>R_49_03</t>
  </si>
  <si>
    <t>C - Vestavné svítidlo  LED,IP40. eloxovaný hliníkový profil a ocelová koncová čela difuzér: plastový polomatný nebo mikroprismatický optický systém, SpA 140915/A2 A11-10017CM, 58W/5235 lm/89 lm/W/4000K/</t>
  </si>
  <si>
    <t>-988638644</t>
  </si>
  <si>
    <t>Vestavné svítidlo  LED,IP40. eloxovaný hliníkový profil a ocelová koncová čela difuzér: plastový polomatný nebo mikroprismatický optický systém, SpA 140915/A2 A11-10017CM, 58W/5235 lm/89 lm/W/4000K/ RA&gt;80/EEC A+/1224x77x56mm</t>
  </si>
  <si>
    <t>55</t>
  </si>
  <si>
    <t>R_49_04</t>
  </si>
  <si>
    <t xml:space="preserve">D - Vestavné LED sv.,těleso:hliník s bílým rámečkem,difuzér: opálový polykarbonát, optická část IP42, předřadníková část IP20,  LED 216 20W 4000°K </t>
  </si>
  <si>
    <t>36759689</t>
  </si>
  <si>
    <t xml:space="preserve">Vestavné LED sv.,těleso:hliník s bílým rámečkem,difuzér: opálový polykarbonát, optická část IP42, předřadníková část IP20,  LED 216 20W 4000°K </t>
  </si>
  <si>
    <t>56</t>
  </si>
  <si>
    <t>R_49_05_05</t>
  </si>
  <si>
    <t xml:space="preserve">N1 - Nouzové svítidlo,  ASY, LED SF20M AT SA 1H SA ,1h NiCd, 7,2 V, 0,75 Ah, 96 lm, 58 lm, 2,6 W </t>
  </si>
  <si>
    <t>-1970084664</t>
  </si>
  <si>
    <t>57</t>
  </si>
  <si>
    <t>R_49_06</t>
  </si>
  <si>
    <t xml:space="preserve">NA - Nouzové svítidlo,  SY,L.LARG DWRC AT 24W SE 1N, 237 lm, </t>
  </si>
  <si>
    <t>1822937091</t>
  </si>
  <si>
    <t>58</t>
  </si>
  <si>
    <t>R_49_07</t>
  </si>
  <si>
    <t xml:space="preserve">NB - Nouzové svítidlo,  ASY,L.LARG DWRC AT 24W SE 1N, 237 lm, </t>
  </si>
  <si>
    <t>-720449276</t>
  </si>
  <si>
    <t>59</t>
  </si>
  <si>
    <t>R_49_08</t>
  </si>
  <si>
    <t>xx - Nástěnné svítidlo LED - dle výběru investora - osvětlení zrcadla</t>
  </si>
  <si>
    <t>2025262091</t>
  </si>
  <si>
    <t>60</t>
  </si>
  <si>
    <t>R_49_09</t>
  </si>
  <si>
    <t>Led osvětlení kuchyňské linky - pásky vč. trafa</t>
  </si>
  <si>
    <t>1541857337</t>
  </si>
  <si>
    <t>61</t>
  </si>
  <si>
    <t>741372062</t>
  </si>
  <si>
    <t>Montáž svítidlo LED bytové přisazené stropní panelové do 0,36 m2</t>
  </si>
  <si>
    <t>-286365730</t>
  </si>
  <si>
    <t>Montáž svítidel LED se zapojením vodičů bytových nebo společenských místností přisazených stropních panelových, obsahu přes 0,09 do 0,36 m2</t>
  </si>
  <si>
    <t>62</t>
  </si>
  <si>
    <t>741372112</t>
  </si>
  <si>
    <t>Montáž svítidlo LED bytové vestavné podhledové čtvercové do 0,36 m2</t>
  </si>
  <si>
    <t>-2117903804</t>
  </si>
  <si>
    <t>Montáž svítidel LED se zapojením vodičů bytových nebo společenských místností vestavných podhledových čtvercových nebo obdélníkových, obsahu přes 0,09 do 0,36 m2</t>
  </si>
  <si>
    <t>63</t>
  </si>
  <si>
    <t>R.501</t>
  </si>
  <si>
    <t>RECYKLACE SVÍTIDEL</t>
  </si>
  <si>
    <t>-1757342664</t>
  </si>
  <si>
    <t>64</t>
  </si>
  <si>
    <t>R.502</t>
  </si>
  <si>
    <t>RECYKLACE ZDROJŮ</t>
  </si>
  <si>
    <t>716026981</t>
  </si>
  <si>
    <t>65</t>
  </si>
  <si>
    <t>741313002.1</t>
  </si>
  <si>
    <t>Montáž zásuvka (polo)zapuštěná bezšroubové připojení 2P+PE dvojí zapojení - průběžná</t>
  </si>
  <si>
    <t>-1515598105</t>
  </si>
  <si>
    <t>Montáž zásuvek domovních se zapojením vodičů bezšroubové připojení polozapuštěných nebo zapuštěných 10/16 A, provedení 2P + PE dvojí zapojení pro průběžnou montáž</t>
  </si>
  <si>
    <t>66</t>
  </si>
  <si>
    <t>R227</t>
  </si>
  <si>
    <t>ZÁSUVKA JEDN. POD OMÍTKU S OCHR.CLONKAMI, 16A,250V~,BÍLÁ</t>
  </si>
  <si>
    <t>746958766</t>
  </si>
  <si>
    <t>67</t>
  </si>
  <si>
    <t>R228</t>
  </si>
  <si>
    <t>ZÁS.DVOJ. POD OMÍTKU S OCHR.CLONKAMI,S NATOČENOU DUTINKOU 16A,250V~,bílá</t>
  </si>
  <si>
    <t>846569776</t>
  </si>
  <si>
    <t>68</t>
  </si>
  <si>
    <t>R230</t>
  </si>
  <si>
    <t>ZÁS.DVOJ. POD OMÍTKU S OCHR.CLONK.S NAT.DUT.16A,250V~,HNĚDÁ, S PŘEPĚŤ.OCHR.</t>
  </si>
  <si>
    <t>-722651672</t>
  </si>
  <si>
    <t>69</t>
  </si>
  <si>
    <t>741330731</t>
  </si>
  <si>
    <t>Montáž relé pomocné ventilátorové</t>
  </si>
  <si>
    <t>-1944091708</t>
  </si>
  <si>
    <t>Montáž relé pomocných se zapojením vodičů ostatních ventilátorových</t>
  </si>
  <si>
    <t>70</t>
  </si>
  <si>
    <t>R231</t>
  </si>
  <si>
    <t>ČASOVÉ RELÉ POD VYPÍNAČ-ZPOŽDĚNÉ ZAP. A VYP. VENTILÁTORU,V ZÁVISLOSTI NA OSVĚTLENÍ (1 s až 90 min)</t>
  </si>
  <si>
    <t>171237271</t>
  </si>
  <si>
    <t>71</t>
  </si>
  <si>
    <t>R_101</t>
  </si>
  <si>
    <t>Demontáž stávající elektroinstalace  (cca50 hod)</t>
  </si>
  <si>
    <t>1458335497</t>
  </si>
  <si>
    <t>Demontáž stávající elektroinstalace vč. ochrany před bleskem (cca 160 hod)</t>
  </si>
  <si>
    <t>72</t>
  </si>
  <si>
    <t>R_102</t>
  </si>
  <si>
    <t>Likvidace demontovaného materiálu</t>
  </si>
  <si>
    <t>304008301</t>
  </si>
  <si>
    <t>749</t>
  </si>
  <si>
    <t>Elektromontáže - součásti elektrozařízení</t>
  </si>
  <si>
    <t>73</t>
  </si>
  <si>
    <t>RK-010</t>
  </si>
  <si>
    <t>Podružný materiál</t>
  </si>
  <si>
    <t>-929089184</t>
  </si>
  <si>
    <t>74</t>
  </si>
  <si>
    <t>RK-011</t>
  </si>
  <si>
    <t>Prořez</t>
  </si>
  <si>
    <t>-1443519030</t>
  </si>
  <si>
    <t>Práce a dodávky M</t>
  </si>
  <si>
    <t>21-M</t>
  </si>
  <si>
    <t>Elektromontáže</t>
  </si>
  <si>
    <t>75</t>
  </si>
  <si>
    <t>210220321</t>
  </si>
  <si>
    <t>Montáž svorek hromosvodných na potrubí typ Bernard se zhotovením pásku</t>
  </si>
  <si>
    <t>-1252795884</t>
  </si>
  <si>
    <t>Montáž hromosvodného vedení  svorek na potrubí se zhotovením pásku</t>
  </si>
  <si>
    <t>76</t>
  </si>
  <si>
    <t>R210</t>
  </si>
  <si>
    <t xml:space="preserve">Zemnící svorka pro vodivé konstrukce kruhového tvaru, včetně Cu pásku </t>
  </si>
  <si>
    <t>-1134427309</t>
  </si>
  <si>
    <t>CYKY-O 2x1,5</t>
  </si>
  <si>
    <t>46-M</t>
  </si>
  <si>
    <t>Zemní práce při extr.mont.pracích</t>
  </si>
  <si>
    <t>77</t>
  </si>
  <si>
    <t>460600041</t>
  </si>
  <si>
    <t>Svislá doprava suti a vybouraných hmot za první podlaží</t>
  </si>
  <si>
    <t>t</t>
  </si>
  <si>
    <t>-1376124064</t>
  </si>
  <si>
    <t>Přemístění (odvoz) horniny, suti a vybouraných hmot  svislá doprava suti a vybouraných hmot za první podlaží</t>
  </si>
  <si>
    <t>78</t>
  </si>
  <si>
    <t>460600061</t>
  </si>
  <si>
    <t>Odvoz suti a vybouraných hmot do 1 km</t>
  </si>
  <si>
    <t>-1794621951</t>
  </si>
  <si>
    <t>Přemístění (odvoz) horniny, suti a vybouraných hmot  odvoz suti a vybouraných hmot do 1 km</t>
  </si>
  <si>
    <t>79</t>
  </si>
  <si>
    <t>460680401</t>
  </si>
  <si>
    <t>Vysekání kapes a výklenků ve zdivu z lehkých betonů, dutých cihel a tvárnic pro krabice 7x7x5 cm</t>
  </si>
  <si>
    <t>271093511</t>
  </si>
  <si>
    <t>Prorážení otvorů a ostatní bourací práce  vysekání kapes nebo výklenků ve zdivu z lehkých betonů, dutých cihel nebo tvárnic pro osazení špalíků, kotevních prvků nebo krabic, velikosti 7x7x5 cm</t>
  </si>
  <si>
    <t>80</t>
  </si>
  <si>
    <t>460680485</t>
  </si>
  <si>
    <t>Vysekání kapes a výklenků ve zdivu cihelném pro elinstalační zařízení plochy přes 0,25 m2</t>
  </si>
  <si>
    <t>m3</t>
  </si>
  <si>
    <t>1222594214</t>
  </si>
  <si>
    <t>Prorážení otvorů a ostatní bourací práce  vysekání kapes nebo výklenků ve zdivu pro osazení špalíků, kotevních prvků nebo elektroinstalačního zařízení plochy přes 0,25 m2 jakékoli hloubky</t>
  </si>
  <si>
    <t>Poznámka k položce:_x000D_
Niky pro 5 rozváděčů</t>
  </si>
  <si>
    <t>81</t>
  </si>
  <si>
    <t>460680611</t>
  </si>
  <si>
    <t>Vysekání rýh pro montáž trubek a kabelů v omítce vápenné a vápenocementové stěn šířky do 3 cm</t>
  </si>
  <si>
    <t>-1576220061</t>
  </si>
  <si>
    <t>Prorážení otvorů a ostatní bourací práce  vysekání rýh pro montáž trubek a kabelů v omítce vápenné nebo vápenocementové stěn, šířky rýhy do 3 cm</t>
  </si>
  <si>
    <t>82</t>
  </si>
  <si>
    <t>460710001</t>
  </si>
  <si>
    <t>Vyplnění a omítnutí rýh ve stropech hloubky do 3 cm a šířky do 3 cm</t>
  </si>
  <si>
    <t>917295691</t>
  </si>
  <si>
    <t>Vyplnění rýh a otvorů  vyplnění a omítnutí rýh ve stropech hloubky do 3 cm a šířky do 3 cm</t>
  </si>
  <si>
    <t>HZS</t>
  </si>
  <si>
    <t>Hodinové zúčtovací sazby</t>
  </si>
  <si>
    <t>83</t>
  </si>
  <si>
    <t>RK-013</t>
  </si>
  <si>
    <t>Práce nespecifikované - dokončovací</t>
  </si>
  <si>
    <t>hod</t>
  </si>
  <si>
    <t>512</t>
  </si>
  <si>
    <t>-1787185265</t>
  </si>
  <si>
    <t>Práce související s napojení z rozvodny (RH-73)</t>
  </si>
  <si>
    <t>OST</t>
  </si>
  <si>
    <t>Ostatní</t>
  </si>
  <si>
    <t>84</t>
  </si>
  <si>
    <t>R_301</t>
  </si>
  <si>
    <t>příprava pracoviště a materiálu( zakrytí ploch, oblepení…)</t>
  </si>
  <si>
    <t>-523773653</t>
  </si>
  <si>
    <t>85</t>
  </si>
  <si>
    <t>R_305</t>
  </si>
  <si>
    <t>hrubý úklid</t>
  </si>
  <si>
    <t>1870554279</t>
  </si>
  <si>
    <t>N</t>
  </si>
  <si>
    <t>Náklady</t>
  </si>
  <si>
    <t>86</t>
  </si>
  <si>
    <t>N-001</t>
  </si>
  <si>
    <t>Mimostaveništní doprava dodávek</t>
  </si>
  <si>
    <t>Kč</t>
  </si>
  <si>
    <t>-1811980532</t>
  </si>
  <si>
    <t>87</t>
  </si>
  <si>
    <t>N-002</t>
  </si>
  <si>
    <t>Přesun dodávek</t>
  </si>
  <si>
    <t>-1293318633</t>
  </si>
  <si>
    <t>88</t>
  </si>
  <si>
    <t>N-003</t>
  </si>
  <si>
    <t>Podíl přidružených výkonů PPV</t>
  </si>
  <si>
    <t>2070835228</t>
  </si>
  <si>
    <t>R</t>
  </si>
  <si>
    <t>Revize</t>
  </si>
  <si>
    <t>89</t>
  </si>
  <si>
    <t>RK-012</t>
  </si>
  <si>
    <t>1779705981</t>
  </si>
  <si>
    <t>VRN</t>
  </si>
  <si>
    <t>Vedlejší rozpočtové náklady</t>
  </si>
  <si>
    <t>VRN1</t>
  </si>
  <si>
    <t>Průzkumné, geodetické a projektové práce</t>
  </si>
  <si>
    <t>90</t>
  </si>
  <si>
    <t>013254000</t>
  </si>
  <si>
    <t>Dokumentace skutečného provedení stavby</t>
  </si>
  <si>
    <t>1024</t>
  </si>
  <si>
    <t>272787412</t>
  </si>
  <si>
    <t>Průzkumné, geodetické a projektové práce projektové práce dokumentace stavby (výkresová a textová) skutečného provedení stavby</t>
  </si>
  <si>
    <t>2020_01_21-B - REKONSTRUKCE SOCIÁLNÍCH ZAŘÍZENÍ V KULTURNÍM DOMĚ - KOPŘIVNICE(KOZ I) - B</t>
  </si>
  <si>
    <t>Kopřivnice_KD-B, elektroinstalace</t>
  </si>
  <si>
    <t xml:space="preserve">    749 - Elektromontáže - ostatní práce a konstrukce</t>
  </si>
  <si>
    <t>-439186557</t>
  </si>
  <si>
    <t>840086458</t>
  </si>
  <si>
    <t>795195932</t>
  </si>
  <si>
    <t>R4020</t>
  </si>
  <si>
    <t>Sada nouzového volání WC-invalidé-Napáječ do rozváděče - volací sada WC</t>
  </si>
  <si>
    <t>635183296</t>
  </si>
  <si>
    <t>R4021</t>
  </si>
  <si>
    <t>Tlačítko nouzového volání TL-07</t>
  </si>
  <si>
    <t>882412460</t>
  </si>
  <si>
    <t>R4022</t>
  </si>
  <si>
    <t>Táhlo nouzového volání TH-07</t>
  </si>
  <si>
    <t>-906054751</t>
  </si>
  <si>
    <t>R4023</t>
  </si>
  <si>
    <t>Signalizace-zvukové, akustická</t>
  </si>
  <si>
    <t>-1194570369</t>
  </si>
  <si>
    <t>R4024</t>
  </si>
  <si>
    <t>Potvrzovací tlačítko - služební jednotka</t>
  </si>
  <si>
    <t>-607709</t>
  </si>
  <si>
    <t>R4025</t>
  </si>
  <si>
    <t>Kabeláž - sada</t>
  </si>
  <si>
    <t>452879093</t>
  </si>
  <si>
    <t>-392726993</t>
  </si>
  <si>
    <t>-783678487</t>
  </si>
  <si>
    <t>-1650045422</t>
  </si>
  <si>
    <t>-288553759</t>
  </si>
  <si>
    <t>-153574321</t>
  </si>
  <si>
    <t>-448426725</t>
  </si>
  <si>
    <t>-1835913494</t>
  </si>
  <si>
    <t>911282022</t>
  </si>
  <si>
    <t>839782855</t>
  </si>
  <si>
    <t>1827441148</t>
  </si>
  <si>
    <t>-1389543991</t>
  </si>
  <si>
    <t>313363916</t>
  </si>
  <si>
    <t>-1790125760</t>
  </si>
  <si>
    <t>-947938617</t>
  </si>
  <si>
    <t>-161335079</t>
  </si>
  <si>
    <t>2035161544</t>
  </si>
  <si>
    <t>-1621675846</t>
  </si>
  <si>
    <t>1125812336</t>
  </si>
  <si>
    <t>1182214507</t>
  </si>
  <si>
    <t>-714172332</t>
  </si>
  <si>
    <t>-1608370615</t>
  </si>
  <si>
    <t>720863303</t>
  </si>
  <si>
    <t>1784915679</t>
  </si>
  <si>
    <t>1035999639</t>
  </si>
  <si>
    <t>Montáž spínačů jedno nebo dvoupólových polozapuštěných nebo zapuštěných se zapojením vodičů šroubové připojení vypínačů, řazení 1-jednopólových</t>
  </si>
  <si>
    <t>1970342895</t>
  </si>
  <si>
    <t>Montáž spínačů jedno nebo dvoupólových polozapuštěných nebo zapuštěných se zapojením vodičů šroubové připojení přepínačů, řazení 5-sériových</t>
  </si>
  <si>
    <t>-1670664682</t>
  </si>
  <si>
    <t>1538857255</t>
  </si>
  <si>
    <t>-250228232</t>
  </si>
  <si>
    <t>594410287</t>
  </si>
  <si>
    <t>1074586139</t>
  </si>
  <si>
    <t>-1471534179</t>
  </si>
  <si>
    <t>2097953675</t>
  </si>
  <si>
    <t>A - Vestavné svítidlo LED,IP40. eloxovaný hliníkový profil a ocelová koncová čela difuzér: plastový polomatný nebo  mikroprismatický optický systém SpA 140915/A3 A11-10016CM, 40W/3483 lm/87 lm/W/4000K/ 
RA&gt;80/EEC A+/1224x77x56mm</t>
  </si>
  <si>
    <t>690946329</t>
  </si>
  <si>
    <t>-333556613</t>
  </si>
  <si>
    <t>-1953748474</t>
  </si>
  <si>
    <t>1262465107</t>
  </si>
  <si>
    <t>846460777</t>
  </si>
  <si>
    <t>-2028489316</t>
  </si>
  <si>
    <t>R227.2</t>
  </si>
  <si>
    <t>ZÁSUVKA JEDN. POD OMÍTKU S OCHR.CLONKAMI, 16A,250V~,BÍLÁ, IP44</t>
  </si>
  <si>
    <t>1129311723</t>
  </si>
  <si>
    <t>-572082117</t>
  </si>
  <si>
    <t>-125734201</t>
  </si>
  <si>
    <t>-1309422594</t>
  </si>
  <si>
    <t>-867388472</t>
  </si>
  <si>
    <t>333453604</t>
  </si>
  <si>
    <t>1001484277</t>
  </si>
  <si>
    <t>-1035836712</t>
  </si>
  <si>
    <t>-1829733306</t>
  </si>
  <si>
    <t>469738640</t>
  </si>
  <si>
    <t>-1749690620</t>
  </si>
  <si>
    <t>-1633953821</t>
  </si>
  <si>
    <t>R_00788</t>
  </si>
  <si>
    <t>Úprava obkladů - chodba - mramor - 8m2</t>
  </si>
  <si>
    <t>513324794</t>
  </si>
  <si>
    <t>Úprava obkladů - chodba - mramor</t>
  </si>
  <si>
    <t>R_101222</t>
  </si>
  <si>
    <t>Demontáž stávající elektroinstalace  (cca35 hod)</t>
  </si>
  <si>
    <t>-1329019641</t>
  </si>
  <si>
    <t>-525977116</t>
  </si>
  <si>
    <t>R_402</t>
  </si>
  <si>
    <t>Montáž sady nouzového volání - WC invalidé vč.seřízení</t>
  </si>
  <si>
    <t>-1175260102</t>
  </si>
  <si>
    <t>217467340</t>
  </si>
  <si>
    <t>Demontáž podhledu - 48m2</t>
  </si>
  <si>
    <t>672786740</t>
  </si>
  <si>
    <t>Opětná montáž podhledů - 48m2</t>
  </si>
  <si>
    <t>-1436449949</t>
  </si>
  <si>
    <t>-2074513765</t>
  </si>
  <si>
    <t>R101_2</t>
  </si>
  <si>
    <t>Rozváděč 01RMS1 - požární odolností EI 15 dle požární zprávy</t>
  </si>
  <si>
    <t>-285026312</t>
  </si>
  <si>
    <t>R101.112.7</t>
  </si>
  <si>
    <t>Rozváděč 1RMS1 - požární odolností EI 15 dle požární zprávy</t>
  </si>
  <si>
    <t>-1663238893</t>
  </si>
  <si>
    <t>R101.113.7</t>
  </si>
  <si>
    <t>-871879271</t>
  </si>
  <si>
    <t>R101.111.7</t>
  </si>
  <si>
    <t>Rozváděč 3RMS1 - požární odolností EI 15 dle požární zprávy</t>
  </si>
  <si>
    <t>487755289</t>
  </si>
  <si>
    <t>Elektromontáže - ostatní práce a konstrukce</t>
  </si>
  <si>
    <t>-175908462</t>
  </si>
  <si>
    <t>-597833854</t>
  </si>
  <si>
    <t>1770139023</t>
  </si>
  <si>
    <t>Montáž hromosvodného vedení svorek na potrubí [typ Bernard]se zhotovením pásku</t>
  </si>
  <si>
    <t>694838926</t>
  </si>
  <si>
    <t>104078835</t>
  </si>
  <si>
    <t>Přemístění (odvoz) horniny, suti a vybouraných hmot svislá doprava suti a vybouraných hmot za první podlaží</t>
  </si>
  <si>
    <t>-301173237</t>
  </si>
  <si>
    <t>Přemístění (odvoz) horniny, suti a vybouraných hmot odvoz suti a vybouraných hmot do 1 km</t>
  </si>
  <si>
    <t>1337927578</t>
  </si>
  <si>
    <t>Prorážení otvorů a ostatní bourací práce vysekání kapes nebo výklenků ve zdivu z lehkých betonů, dutých cihel nebo tvárnic pro osazení špalíků, kotevních prvků nebo krabic, velikosti 7x7x5 cm</t>
  </si>
  <si>
    <t>-1075040252</t>
  </si>
  <si>
    <t>Poznámka k položce:_x000D_
Niky pro 4 rozváděče</t>
  </si>
  <si>
    <t>1028537378</t>
  </si>
  <si>
    <t>Prorážení otvorů a ostatní bourací práce vysekání rýh pro montáž trubek a kabelů v omítce vápenné nebo vápenocementové stěn, šířky rýhy do 3 cm</t>
  </si>
  <si>
    <t>1615806995</t>
  </si>
  <si>
    <t>Vyplnění rýh a otvorů vyplnění a omítnutí rýh ve stropech hloubky do 3 cm a šířky do 3 cm</t>
  </si>
  <si>
    <t>-679875025</t>
  </si>
  <si>
    <t>706019969</t>
  </si>
  <si>
    <t>-1027151418</t>
  </si>
  <si>
    <t>-1792412275</t>
  </si>
  <si>
    <t>-124125001</t>
  </si>
  <si>
    <t>1528268083</t>
  </si>
  <si>
    <t>-2046846607</t>
  </si>
  <si>
    <t>335909806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</si>
</sst>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2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opLeftCell="A25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2" t="s">
        <v>6</v>
      </c>
      <c r="BT2" s="12" t="s">
        <v>7</v>
      </c>
    </row>
    <row r="3" spans="1:74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17"/>
      <c r="AQ5" s="17"/>
      <c r="AR5" s="15"/>
      <c r="BE5" s="200" t="s">
        <v>15</v>
      </c>
      <c r="BS5" s="12" t="s">
        <v>6</v>
      </c>
    </row>
    <row r="6" spans="1:74" ht="36.9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17"/>
      <c r="AQ6" s="17"/>
      <c r="AR6" s="15"/>
      <c r="BE6" s="201"/>
      <c r="BS6" s="12" t="s">
        <v>6</v>
      </c>
    </row>
    <row r="7" spans="1:74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19</v>
      </c>
      <c r="AL7" s="17"/>
      <c r="AM7" s="17"/>
      <c r="AN7" s="22" t="s">
        <v>1</v>
      </c>
      <c r="AO7" s="17"/>
      <c r="AP7" s="17"/>
      <c r="AQ7" s="17"/>
      <c r="AR7" s="15"/>
      <c r="BE7" s="201"/>
      <c r="BS7" s="12" t="s">
        <v>6</v>
      </c>
    </row>
    <row r="8" spans="1:74" ht="12" customHeight="1">
      <c r="B8" s="16"/>
      <c r="C8" s="17"/>
      <c r="D8" s="24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22</v>
      </c>
      <c r="AL8" s="17"/>
      <c r="AM8" s="17"/>
      <c r="AN8" s="25" t="s">
        <v>23</v>
      </c>
      <c r="AO8" s="17"/>
      <c r="AP8" s="17"/>
      <c r="AQ8" s="17"/>
      <c r="AR8" s="15"/>
      <c r="BE8" s="201"/>
      <c r="BS8" s="12" t="s">
        <v>6</v>
      </c>
    </row>
    <row r="9" spans="1:74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01"/>
      <c r="BS9" s="12" t="s">
        <v>6</v>
      </c>
    </row>
    <row r="10" spans="1:74" ht="12" customHeight="1">
      <c r="B10" s="16"/>
      <c r="C10" s="17"/>
      <c r="D10" s="24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01"/>
      <c r="BS10" s="12" t="s">
        <v>6</v>
      </c>
    </row>
    <row r="11" spans="1:74" ht="18.45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2" t="s">
        <v>1</v>
      </c>
      <c r="AO11" s="17"/>
      <c r="AP11" s="17"/>
      <c r="AQ11" s="17"/>
      <c r="AR11" s="15"/>
      <c r="BE11" s="201"/>
      <c r="BS11" s="12" t="s">
        <v>6</v>
      </c>
    </row>
    <row r="12" spans="1:74" ht="6.9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01"/>
      <c r="BS12" s="12" t="s">
        <v>6</v>
      </c>
    </row>
    <row r="13" spans="1:74" ht="12" customHeight="1">
      <c r="B13" s="16"/>
      <c r="C13" s="17"/>
      <c r="D13" s="24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25</v>
      </c>
      <c r="AL13" s="17"/>
      <c r="AM13" s="17"/>
      <c r="AN13" s="26" t="s">
        <v>29</v>
      </c>
      <c r="AO13" s="17"/>
      <c r="AP13" s="17"/>
      <c r="AQ13" s="17"/>
      <c r="AR13" s="15"/>
      <c r="BE13" s="201"/>
      <c r="BS13" s="12" t="s">
        <v>6</v>
      </c>
    </row>
    <row r="14" spans="1:74" ht="10.199999999999999">
      <c r="B14" s="16"/>
      <c r="C14" s="17"/>
      <c r="D14" s="17"/>
      <c r="E14" s="223" t="s">
        <v>29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4" t="s">
        <v>27</v>
      </c>
      <c r="AL14" s="17"/>
      <c r="AM14" s="17"/>
      <c r="AN14" s="26" t="s">
        <v>29</v>
      </c>
      <c r="AO14" s="17"/>
      <c r="AP14" s="17"/>
      <c r="AQ14" s="17"/>
      <c r="AR14" s="15"/>
      <c r="BE14" s="201"/>
      <c r="BS14" s="12" t="s">
        <v>6</v>
      </c>
    </row>
    <row r="15" spans="1:74" ht="6.9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01"/>
      <c r="BS15" s="12" t="s">
        <v>4</v>
      </c>
    </row>
    <row r="16" spans="1:74" ht="12" customHeight="1">
      <c r="B16" s="16"/>
      <c r="C16" s="17"/>
      <c r="D16" s="24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01"/>
      <c r="BS16" s="12" t="s">
        <v>4</v>
      </c>
    </row>
    <row r="17" spans="2:71" ht="18.45" customHeight="1">
      <c r="B17" s="16"/>
      <c r="C17" s="17"/>
      <c r="D17" s="17"/>
      <c r="E17" s="22" t="s">
        <v>31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201"/>
      <c r="BS17" s="12" t="s">
        <v>32</v>
      </c>
    </row>
    <row r="18" spans="2:71" ht="6.9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01"/>
      <c r="BS18" s="12" t="s">
        <v>6</v>
      </c>
    </row>
    <row r="19" spans="2:71" ht="12" customHeight="1">
      <c r="B19" s="16"/>
      <c r="C19" s="17"/>
      <c r="D19" s="24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01"/>
      <c r="BS19" s="12" t="s">
        <v>6</v>
      </c>
    </row>
    <row r="20" spans="2:71" ht="18.45" customHeight="1">
      <c r="B20" s="16"/>
      <c r="C20" s="17"/>
      <c r="D20" s="17"/>
      <c r="E20" s="22" t="s">
        <v>31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201"/>
      <c r="BS20" s="12" t="s">
        <v>32</v>
      </c>
    </row>
    <row r="21" spans="2:71" ht="6.9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01"/>
    </row>
    <row r="22" spans="2:71" ht="12" customHeight="1">
      <c r="B22" s="16"/>
      <c r="C22" s="17"/>
      <c r="D22" s="24" t="s">
        <v>34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01"/>
    </row>
    <row r="23" spans="2:71" ht="16.5" customHeight="1">
      <c r="B23" s="16"/>
      <c r="C23" s="17"/>
      <c r="D23" s="17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7"/>
      <c r="AP23" s="17"/>
      <c r="AQ23" s="17"/>
      <c r="AR23" s="15"/>
      <c r="BE23" s="201"/>
    </row>
    <row r="24" spans="2:71" ht="6.9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01"/>
    </row>
    <row r="25" spans="2:71" ht="6.9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201"/>
    </row>
    <row r="26" spans="2:71" s="1" customFormat="1" ht="25.95" customHeight="1">
      <c r="B26" s="29"/>
      <c r="C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2">
        <f>ROUND(AG54,2)</f>
        <v>0</v>
      </c>
      <c r="AL26" s="203"/>
      <c r="AM26" s="203"/>
      <c r="AN26" s="203"/>
      <c r="AO26" s="203"/>
      <c r="AP26" s="30"/>
      <c r="AQ26" s="30"/>
      <c r="AR26" s="33"/>
      <c r="BE26" s="201"/>
    </row>
    <row r="27" spans="2:71" s="1" customFormat="1" ht="6.9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01"/>
    </row>
    <row r="28" spans="2:71" s="1" customFormat="1" ht="10.19999999999999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6" t="s">
        <v>36</v>
      </c>
      <c r="M28" s="226"/>
      <c r="N28" s="226"/>
      <c r="O28" s="226"/>
      <c r="P28" s="226"/>
      <c r="Q28" s="30"/>
      <c r="R28" s="30"/>
      <c r="S28" s="30"/>
      <c r="T28" s="30"/>
      <c r="U28" s="30"/>
      <c r="V28" s="30"/>
      <c r="W28" s="226" t="s">
        <v>37</v>
      </c>
      <c r="X28" s="226"/>
      <c r="Y28" s="226"/>
      <c r="Z28" s="226"/>
      <c r="AA28" s="226"/>
      <c r="AB28" s="226"/>
      <c r="AC28" s="226"/>
      <c r="AD28" s="226"/>
      <c r="AE28" s="226"/>
      <c r="AF28" s="30"/>
      <c r="AG28" s="30"/>
      <c r="AH28" s="30"/>
      <c r="AI28" s="30"/>
      <c r="AJ28" s="30"/>
      <c r="AK28" s="226" t="s">
        <v>38</v>
      </c>
      <c r="AL28" s="226"/>
      <c r="AM28" s="226"/>
      <c r="AN28" s="226"/>
      <c r="AO28" s="226"/>
      <c r="AP28" s="30"/>
      <c r="AQ28" s="30"/>
      <c r="AR28" s="33"/>
      <c r="BE28" s="201"/>
    </row>
    <row r="29" spans="2:71" s="2" customFormat="1" ht="14.4" customHeight="1">
      <c r="B29" s="34"/>
      <c r="C29" s="35"/>
      <c r="D29" s="24" t="s">
        <v>39</v>
      </c>
      <c r="E29" s="35"/>
      <c r="F29" s="24" t="s">
        <v>40</v>
      </c>
      <c r="G29" s="35"/>
      <c r="H29" s="35"/>
      <c r="I29" s="35"/>
      <c r="J29" s="35"/>
      <c r="K29" s="35"/>
      <c r="L29" s="227">
        <v>0.21</v>
      </c>
      <c r="M29" s="199"/>
      <c r="N29" s="199"/>
      <c r="O29" s="199"/>
      <c r="P29" s="199"/>
      <c r="Q29" s="35"/>
      <c r="R29" s="35"/>
      <c r="S29" s="35"/>
      <c r="T29" s="35"/>
      <c r="U29" s="35"/>
      <c r="V29" s="35"/>
      <c r="W29" s="198">
        <f>ROUND(AZ54, 2)</f>
        <v>0</v>
      </c>
      <c r="X29" s="199"/>
      <c r="Y29" s="199"/>
      <c r="Z29" s="199"/>
      <c r="AA29" s="199"/>
      <c r="AB29" s="199"/>
      <c r="AC29" s="199"/>
      <c r="AD29" s="199"/>
      <c r="AE29" s="199"/>
      <c r="AF29" s="35"/>
      <c r="AG29" s="35"/>
      <c r="AH29" s="35"/>
      <c r="AI29" s="35"/>
      <c r="AJ29" s="35"/>
      <c r="AK29" s="198">
        <f>ROUND(AV54, 2)</f>
        <v>0</v>
      </c>
      <c r="AL29" s="199"/>
      <c r="AM29" s="199"/>
      <c r="AN29" s="199"/>
      <c r="AO29" s="199"/>
      <c r="AP29" s="35"/>
      <c r="AQ29" s="35"/>
      <c r="AR29" s="36"/>
      <c r="BE29" s="201"/>
    </row>
    <row r="30" spans="2:71" s="2" customFormat="1" ht="14.4" customHeight="1">
      <c r="B30" s="34"/>
      <c r="C30" s="35"/>
      <c r="D30" s="35"/>
      <c r="E30" s="35"/>
      <c r="F30" s="24" t="s">
        <v>41</v>
      </c>
      <c r="G30" s="35"/>
      <c r="H30" s="35"/>
      <c r="I30" s="35"/>
      <c r="J30" s="35"/>
      <c r="K30" s="35"/>
      <c r="L30" s="227">
        <v>0.15</v>
      </c>
      <c r="M30" s="199"/>
      <c r="N30" s="199"/>
      <c r="O30" s="199"/>
      <c r="P30" s="199"/>
      <c r="Q30" s="35"/>
      <c r="R30" s="35"/>
      <c r="S30" s="35"/>
      <c r="T30" s="35"/>
      <c r="U30" s="35"/>
      <c r="V30" s="35"/>
      <c r="W30" s="198">
        <f>ROUND(BA54, 2)</f>
        <v>0</v>
      </c>
      <c r="X30" s="199"/>
      <c r="Y30" s="199"/>
      <c r="Z30" s="199"/>
      <c r="AA30" s="199"/>
      <c r="AB30" s="199"/>
      <c r="AC30" s="199"/>
      <c r="AD30" s="199"/>
      <c r="AE30" s="199"/>
      <c r="AF30" s="35"/>
      <c r="AG30" s="35"/>
      <c r="AH30" s="35"/>
      <c r="AI30" s="35"/>
      <c r="AJ30" s="35"/>
      <c r="AK30" s="198">
        <f>ROUND(AW54, 2)</f>
        <v>0</v>
      </c>
      <c r="AL30" s="199"/>
      <c r="AM30" s="199"/>
      <c r="AN30" s="199"/>
      <c r="AO30" s="199"/>
      <c r="AP30" s="35"/>
      <c r="AQ30" s="35"/>
      <c r="AR30" s="36"/>
      <c r="BE30" s="201"/>
    </row>
    <row r="31" spans="2:71" s="2" customFormat="1" ht="14.4" hidden="1" customHeight="1">
      <c r="B31" s="34"/>
      <c r="C31" s="35"/>
      <c r="D31" s="35"/>
      <c r="E31" s="35"/>
      <c r="F31" s="24" t="s">
        <v>42</v>
      </c>
      <c r="G31" s="35"/>
      <c r="H31" s="35"/>
      <c r="I31" s="35"/>
      <c r="J31" s="35"/>
      <c r="K31" s="35"/>
      <c r="L31" s="227">
        <v>0.21</v>
      </c>
      <c r="M31" s="199"/>
      <c r="N31" s="199"/>
      <c r="O31" s="199"/>
      <c r="P31" s="199"/>
      <c r="Q31" s="35"/>
      <c r="R31" s="35"/>
      <c r="S31" s="35"/>
      <c r="T31" s="35"/>
      <c r="U31" s="35"/>
      <c r="V31" s="35"/>
      <c r="W31" s="198">
        <f>ROUND(BB54, 2)</f>
        <v>0</v>
      </c>
      <c r="X31" s="199"/>
      <c r="Y31" s="199"/>
      <c r="Z31" s="199"/>
      <c r="AA31" s="199"/>
      <c r="AB31" s="199"/>
      <c r="AC31" s="199"/>
      <c r="AD31" s="199"/>
      <c r="AE31" s="199"/>
      <c r="AF31" s="35"/>
      <c r="AG31" s="35"/>
      <c r="AH31" s="35"/>
      <c r="AI31" s="35"/>
      <c r="AJ31" s="35"/>
      <c r="AK31" s="198">
        <v>0</v>
      </c>
      <c r="AL31" s="199"/>
      <c r="AM31" s="199"/>
      <c r="AN31" s="199"/>
      <c r="AO31" s="199"/>
      <c r="AP31" s="35"/>
      <c r="AQ31" s="35"/>
      <c r="AR31" s="36"/>
      <c r="BE31" s="201"/>
    </row>
    <row r="32" spans="2:71" s="2" customFormat="1" ht="14.4" hidden="1" customHeight="1">
      <c r="B32" s="34"/>
      <c r="C32" s="35"/>
      <c r="D32" s="35"/>
      <c r="E32" s="35"/>
      <c r="F32" s="24" t="s">
        <v>43</v>
      </c>
      <c r="G32" s="35"/>
      <c r="H32" s="35"/>
      <c r="I32" s="35"/>
      <c r="J32" s="35"/>
      <c r="K32" s="35"/>
      <c r="L32" s="227">
        <v>0.15</v>
      </c>
      <c r="M32" s="199"/>
      <c r="N32" s="199"/>
      <c r="O32" s="199"/>
      <c r="P32" s="199"/>
      <c r="Q32" s="35"/>
      <c r="R32" s="35"/>
      <c r="S32" s="35"/>
      <c r="T32" s="35"/>
      <c r="U32" s="35"/>
      <c r="V32" s="35"/>
      <c r="W32" s="198">
        <f>ROUND(BC54, 2)</f>
        <v>0</v>
      </c>
      <c r="X32" s="199"/>
      <c r="Y32" s="199"/>
      <c r="Z32" s="199"/>
      <c r="AA32" s="199"/>
      <c r="AB32" s="199"/>
      <c r="AC32" s="199"/>
      <c r="AD32" s="199"/>
      <c r="AE32" s="199"/>
      <c r="AF32" s="35"/>
      <c r="AG32" s="35"/>
      <c r="AH32" s="35"/>
      <c r="AI32" s="35"/>
      <c r="AJ32" s="35"/>
      <c r="AK32" s="198">
        <v>0</v>
      </c>
      <c r="AL32" s="199"/>
      <c r="AM32" s="199"/>
      <c r="AN32" s="199"/>
      <c r="AO32" s="199"/>
      <c r="AP32" s="35"/>
      <c r="AQ32" s="35"/>
      <c r="AR32" s="36"/>
      <c r="BE32" s="201"/>
    </row>
    <row r="33" spans="2:57" s="2" customFormat="1" ht="14.4" hidden="1" customHeight="1">
      <c r="B33" s="34"/>
      <c r="C33" s="35"/>
      <c r="D33" s="35"/>
      <c r="E33" s="35"/>
      <c r="F33" s="24" t="s">
        <v>44</v>
      </c>
      <c r="G33" s="35"/>
      <c r="H33" s="35"/>
      <c r="I33" s="35"/>
      <c r="J33" s="35"/>
      <c r="K33" s="35"/>
      <c r="L33" s="227">
        <v>0</v>
      </c>
      <c r="M33" s="199"/>
      <c r="N33" s="199"/>
      <c r="O33" s="199"/>
      <c r="P33" s="199"/>
      <c r="Q33" s="35"/>
      <c r="R33" s="35"/>
      <c r="S33" s="35"/>
      <c r="T33" s="35"/>
      <c r="U33" s="35"/>
      <c r="V33" s="35"/>
      <c r="W33" s="198">
        <f>ROUND(BD54, 2)</f>
        <v>0</v>
      </c>
      <c r="X33" s="199"/>
      <c r="Y33" s="199"/>
      <c r="Z33" s="199"/>
      <c r="AA33" s="199"/>
      <c r="AB33" s="199"/>
      <c r="AC33" s="199"/>
      <c r="AD33" s="199"/>
      <c r="AE33" s="199"/>
      <c r="AF33" s="35"/>
      <c r="AG33" s="35"/>
      <c r="AH33" s="35"/>
      <c r="AI33" s="35"/>
      <c r="AJ33" s="35"/>
      <c r="AK33" s="198">
        <v>0</v>
      </c>
      <c r="AL33" s="199"/>
      <c r="AM33" s="199"/>
      <c r="AN33" s="199"/>
      <c r="AO33" s="199"/>
      <c r="AP33" s="35"/>
      <c r="AQ33" s="35"/>
      <c r="AR33" s="36"/>
      <c r="BE33" s="201"/>
    </row>
    <row r="34" spans="2:57" s="1" customFormat="1" ht="6.9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01"/>
    </row>
    <row r="35" spans="2:57" s="1" customFormat="1" ht="25.95" customHeight="1">
      <c r="B35" s="29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4" t="s">
        <v>47</v>
      </c>
      <c r="Y35" s="205"/>
      <c r="Z35" s="205"/>
      <c r="AA35" s="205"/>
      <c r="AB35" s="205"/>
      <c r="AC35" s="39"/>
      <c r="AD35" s="39"/>
      <c r="AE35" s="39"/>
      <c r="AF35" s="39"/>
      <c r="AG35" s="39"/>
      <c r="AH35" s="39"/>
      <c r="AI35" s="39"/>
      <c r="AJ35" s="39"/>
      <c r="AK35" s="206">
        <f>SUM(AK26:AK33)</f>
        <v>0</v>
      </c>
      <c r="AL35" s="205"/>
      <c r="AM35" s="205"/>
      <c r="AN35" s="205"/>
      <c r="AO35" s="207"/>
      <c r="AP35" s="37"/>
      <c r="AQ35" s="37"/>
      <c r="AR35" s="33"/>
    </row>
    <row r="36" spans="2:57" s="1" customFormat="1" ht="6.9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57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57" s="1" customFormat="1" ht="24.9" customHeight="1">
      <c r="B42" s="29"/>
      <c r="C42" s="18" t="s">
        <v>48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</row>
    <row r="43" spans="2:57" s="1" customFormat="1" ht="6.9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</row>
    <row r="44" spans="2:57" s="1" customFormat="1" ht="12" customHeight="1">
      <c r="B44" s="29"/>
      <c r="C44" s="24" t="s">
        <v>13</v>
      </c>
      <c r="D44" s="30"/>
      <c r="E44" s="30"/>
      <c r="F44" s="30"/>
      <c r="G44" s="30"/>
      <c r="H44" s="30"/>
      <c r="I44" s="30"/>
      <c r="J44" s="30"/>
      <c r="K44" s="30"/>
      <c r="L44" s="30" t="str">
        <f>K5</f>
        <v>2020_01_21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3"/>
    </row>
    <row r="45" spans="2:57" s="3" customFormat="1" ht="36.9" customHeight="1">
      <c r="B45" s="45"/>
      <c r="C45" s="46" t="s">
        <v>16</v>
      </c>
      <c r="D45" s="47"/>
      <c r="E45" s="47"/>
      <c r="F45" s="47"/>
      <c r="G45" s="47"/>
      <c r="H45" s="47"/>
      <c r="I45" s="47"/>
      <c r="J45" s="47"/>
      <c r="K45" s="47"/>
      <c r="L45" s="217" t="str">
        <f>K6</f>
        <v>REKONSTRUKCE SOCIÁLNÍCH ZAŘÍZENÍ V KULTURNÍM DOMĚ - KOPŘIVNICE(KOZ I)</v>
      </c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47"/>
      <c r="AQ45" s="47"/>
      <c r="AR45" s="48"/>
    </row>
    <row r="46" spans="2:57" s="1" customFormat="1" ht="6.9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</row>
    <row r="47" spans="2:57" s="1" customFormat="1" ht="12" customHeight="1">
      <c r="B47" s="29"/>
      <c r="C47" s="24" t="s">
        <v>20</v>
      </c>
      <c r="D47" s="30"/>
      <c r="E47" s="30"/>
      <c r="F47" s="30"/>
      <c r="G47" s="30"/>
      <c r="H47" s="30"/>
      <c r="I47" s="30"/>
      <c r="J47" s="30"/>
      <c r="K47" s="30"/>
      <c r="L47" s="49" t="str">
        <f>IF(K8="","",K8)</f>
        <v>Kopřivnice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4" t="s">
        <v>22</v>
      </c>
      <c r="AJ47" s="30"/>
      <c r="AK47" s="30"/>
      <c r="AL47" s="30"/>
      <c r="AM47" s="219" t="str">
        <f>IF(AN8= "","",AN8)</f>
        <v>21. 1. 2020</v>
      </c>
      <c r="AN47" s="219"/>
      <c r="AO47" s="30"/>
      <c r="AP47" s="30"/>
      <c r="AQ47" s="30"/>
      <c r="AR47" s="33"/>
    </row>
    <row r="48" spans="2:57" s="1" customFormat="1" ht="6.9" customHeight="1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</row>
    <row r="49" spans="1:91" s="1" customFormat="1" ht="13.65" customHeight="1">
      <c r="B49" s="29"/>
      <c r="C49" s="24" t="s">
        <v>24</v>
      </c>
      <c r="D49" s="30"/>
      <c r="E49" s="30"/>
      <c r="F49" s="30"/>
      <c r="G49" s="30"/>
      <c r="H49" s="30"/>
      <c r="I49" s="30"/>
      <c r="J49" s="30"/>
      <c r="K49" s="30"/>
      <c r="L49" s="30" t="str">
        <f>IF(E11= "","",E11)</f>
        <v>Město Kopřivnice, Štefánikova 1163, Kopřivnice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4" t="s">
        <v>30</v>
      </c>
      <c r="AJ49" s="30"/>
      <c r="AK49" s="30"/>
      <c r="AL49" s="30"/>
      <c r="AM49" s="215" t="str">
        <f>IF(E17="","",E17)</f>
        <v>Milan Vician</v>
      </c>
      <c r="AN49" s="216"/>
      <c r="AO49" s="216"/>
      <c r="AP49" s="216"/>
      <c r="AQ49" s="30"/>
      <c r="AR49" s="33"/>
      <c r="AS49" s="209" t="s">
        <v>49</v>
      </c>
      <c r="AT49" s="210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3.65" customHeight="1">
      <c r="B50" s="29"/>
      <c r="C50" s="24" t="s">
        <v>28</v>
      </c>
      <c r="D50" s="30"/>
      <c r="E50" s="30"/>
      <c r="F50" s="30"/>
      <c r="G50" s="30"/>
      <c r="H50" s="30"/>
      <c r="I50" s="30"/>
      <c r="J50" s="30"/>
      <c r="K50" s="30"/>
      <c r="L50" s="30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4" t="s">
        <v>33</v>
      </c>
      <c r="AJ50" s="30"/>
      <c r="AK50" s="30"/>
      <c r="AL50" s="30"/>
      <c r="AM50" s="215" t="str">
        <f>IF(E20="","",E20)</f>
        <v>Milan Vician</v>
      </c>
      <c r="AN50" s="216"/>
      <c r="AO50" s="216"/>
      <c r="AP50" s="216"/>
      <c r="AQ50" s="30"/>
      <c r="AR50" s="33"/>
      <c r="AS50" s="211"/>
      <c r="AT50" s="212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1" s="1" customFormat="1" ht="10.8" customHeight="1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13"/>
      <c r="AT51" s="214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pans="1:91" s="1" customFormat="1" ht="29.25" customHeight="1">
      <c r="B52" s="29"/>
      <c r="C52" s="228" t="s">
        <v>50</v>
      </c>
      <c r="D52" s="229"/>
      <c r="E52" s="229"/>
      <c r="F52" s="229"/>
      <c r="G52" s="229"/>
      <c r="H52" s="57"/>
      <c r="I52" s="230" t="s">
        <v>51</v>
      </c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31" t="s">
        <v>52</v>
      </c>
      <c r="AH52" s="229"/>
      <c r="AI52" s="229"/>
      <c r="AJ52" s="229"/>
      <c r="AK52" s="229"/>
      <c r="AL52" s="229"/>
      <c r="AM52" s="229"/>
      <c r="AN52" s="230" t="s">
        <v>53</v>
      </c>
      <c r="AO52" s="229"/>
      <c r="AP52" s="232"/>
      <c r="AQ52" s="58" t="s">
        <v>54</v>
      </c>
      <c r="AR52" s="33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</row>
    <row r="53" spans="1:91" s="1" customFormat="1" ht="10.8" customHeight="1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91" s="4" customFormat="1" ht="32.4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36">
        <f>ROUND(SUM(AG55:AG56),2)</f>
        <v>0</v>
      </c>
      <c r="AH54" s="236"/>
      <c r="AI54" s="236"/>
      <c r="AJ54" s="236"/>
      <c r="AK54" s="236"/>
      <c r="AL54" s="236"/>
      <c r="AM54" s="236"/>
      <c r="AN54" s="237">
        <f>SUM(AG54,AT54)</f>
        <v>0</v>
      </c>
      <c r="AO54" s="237"/>
      <c r="AP54" s="237"/>
      <c r="AQ54" s="69" t="s">
        <v>1</v>
      </c>
      <c r="AR54" s="70"/>
      <c r="AS54" s="71">
        <f>ROUND(SUM(AS55:AS56),2)</f>
        <v>0</v>
      </c>
      <c r="AT54" s="72">
        <f>ROUND(SUM(AV54:AW54),2)</f>
        <v>0</v>
      </c>
      <c r="AU54" s="73">
        <f>ROUND(SUM(AU55:AU56),5)</f>
        <v>0</v>
      </c>
      <c r="AV54" s="72">
        <f>ROUND(AZ54*L29,2)</f>
        <v>0</v>
      </c>
      <c r="AW54" s="72">
        <f>ROUND(BA54*L30,2)</f>
        <v>0</v>
      </c>
      <c r="AX54" s="72">
        <f>ROUND(BB54*L29,2)</f>
        <v>0</v>
      </c>
      <c r="AY54" s="72">
        <f>ROUND(BC54*L30,2)</f>
        <v>0</v>
      </c>
      <c r="AZ54" s="72">
        <f>ROUND(SUM(AZ55:AZ56),2)</f>
        <v>0</v>
      </c>
      <c r="BA54" s="72">
        <f>ROUND(SUM(BA55:BA56),2)</f>
        <v>0</v>
      </c>
      <c r="BB54" s="72">
        <f>ROUND(SUM(BB55:BB56),2)</f>
        <v>0</v>
      </c>
      <c r="BC54" s="72">
        <f>ROUND(SUM(BC55:BC56),2)</f>
        <v>0</v>
      </c>
      <c r="BD54" s="74">
        <f>ROUND(SUM(BD55:BD56),2)</f>
        <v>0</v>
      </c>
      <c r="BS54" s="75" t="s">
        <v>68</v>
      </c>
      <c r="BT54" s="75" t="s">
        <v>69</v>
      </c>
      <c r="BU54" s="76" t="s">
        <v>70</v>
      </c>
      <c r="BV54" s="75" t="s">
        <v>71</v>
      </c>
      <c r="BW54" s="75" t="s">
        <v>5</v>
      </c>
      <c r="BX54" s="75" t="s">
        <v>72</v>
      </c>
      <c r="CL54" s="75" t="s">
        <v>1</v>
      </c>
    </row>
    <row r="55" spans="1:91" s="5" customFormat="1" ht="40.5" customHeight="1">
      <c r="A55" s="77" t="s">
        <v>73</v>
      </c>
      <c r="B55" s="78"/>
      <c r="C55" s="79"/>
      <c r="D55" s="235" t="s">
        <v>74</v>
      </c>
      <c r="E55" s="235"/>
      <c r="F55" s="235"/>
      <c r="G55" s="235"/>
      <c r="H55" s="235"/>
      <c r="I55" s="80"/>
      <c r="J55" s="235" t="s">
        <v>75</v>
      </c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3">
        <f>'2020_01_21-A - REKONSTRUK...'!J30</f>
        <v>0</v>
      </c>
      <c r="AH55" s="234"/>
      <c r="AI55" s="234"/>
      <c r="AJ55" s="234"/>
      <c r="AK55" s="234"/>
      <c r="AL55" s="234"/>
      <c r="AM55" s="234"/>
      <c r="AN55" s="233">
        <f>SUM(AG55,AT55)</f>
        <v>0</v>
      </c>
      <c r="AO55" s="234"/>
      <c r="AP55" s="234"/>
      <c r="AQ55" s="81" t="s">
        <v>76</v>
      </c>
      <c r="AR55" s="82"/>
      <c r="AS55" s="83">
        <v>0</v>
      </c>
      <c r="AT55" s="84">
        <f>ROUND(SUM(AV55:AW55),2)</f>
        <v>0</v>
      </c>
      <c r="AU55" s="85">
        <f>'2020_01_21-A - REKONSTRUK...'!P92</f>
        <v>0</v>
      </c>
      <c r="AV55" s="84">
        <f>'2020_01_21-A - REKONSTRUK...'!J33</f>
        <v>0</v>
      </c>
      <c r="AW55" s="84">
        <f>'2020_01_21-A - REKONSTRUK...'!J34</f>
        <v>0</v>
      </c>
      <c r="AX55" s="84">
        <f>'2020_01_21-A - REKONSTRUK...'!J35</f>
        <v>0</v>
      </c>
      <c r="AY55" s="84">
        <f>'2020_01_21-A - REKONSTRUK...'!J36</f>
        <v>0</v>
      </c>
      <c r="AZ55" s="84">
        <f>'2020_01_21-A - REKONSTRUK...'!F33</f>
        <v>0</v>
      </c>
      <c r="BA55" s="84">
        <f>'2020_01_21-A - REKONSTRUK...'!F34</f>
        <v>0</v>
      </c>
      <c r="BB55" s="84">
        <f>'2020_01_21-A - REKONSTRUK...'!F35</f>
        <v>0</v>
      </c>
      <c r="BC55" s="84">
        <f>'2020_01_21-A - REKONSTRUK...'!F36</f>
        <v>0</v>
      </c>
      <c r="BD55" s="86">
        <f>'2020_01_21-A - REKONSTRUK...'!F37</f>
        <v>0</v>
      </c>
      <c r="BT55" s="87" t="s">
        <v>77</v>
      </c>
      <c r="BV55" s="87" t="s">
        <v>71</v>
      </c>
      <c r="BW55" s="87" t="s">
        <v>78</v>
      </c>
      <c r="BX55" s="87" t="s">
        <v>5</v>
      </c>
      <c r="CL55" s="87" t="s">
        <v>1</v>
      </c>
      <c r="CM55" s="87" t="s">
        <v>79</v>
      </c>
    </row>
    <row r="56" spans="1:91" s="5" customFormat="1" ht="40.5" customHeight="1">
      <c r="A56" s="77" t="s">
        <v>73</v>
      </c>
      <c r="B56" s="78"/>
      <c r="C56" s="79"/>
      <c r="D56" s="235" t="s">
        <v>80</v>
      </c>
      <c r="E56" s="235"/>
      <c r="F56" s="235"/>
      <c r="G56" s="235"/>
      <c r="H56" s="235"/>
      <c r="I56" s="80"/>
      <c r="J56" s="235" t="s">
        <v>81</v>
      </c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3">
        <f>'2020_01_21-B - REKONSTRUK...'!J30</f>
        <v>0</v>
      </c>
      <c r="AH56" s="234"/>
      <c r="AI56" s="234"/>
      <c r="AJ56" s="234"/>
      <c r="AK56" s="234"/>
      <c r="AL56" s="234"/>
      <c r="AM56" s="234"/>
      <c r="AN56" s="233">
        <f>SUM(AG56,AT56)</f>
        <v>0</v>
      </c>
      <c r="AO56" s="234"/>
      <c r="AP56" s="234"/>
      <c r="AQ56" s="81" t="s">
        <v>76</v>
      </c>
      <c r="AR56" s="82"/>
      <c r="AS56" s="88">
        <v>0</v>
      </c>
      <c r="AT56" s="89">
        <f>ROUND(SUM(AV56:AW56),2)</f>
        <v>0</v>
      </c>
      <c r="AU56" s="90">
        <f>'2020_01_21-B - REKONSTRUK...'!P92</f>
        <v>0</v>
      </c>
      <c r="AV56" s="89">
        <f>'2020_01_21-B - REKONSTRUK...'!J33</f>
        <v>0</v>
      </c>
      <c r="AW56" s="89">
        <f>'2020_01_21-B - REKONSTRUK...'!J34</f>
        <v>0</v>
      </c>
      <c r="AX56" s="89">
        <f>'2020_01_21-B - REKONSTRUK...'!J35</f>
        <v>0</v>
      </c>
      <c r="AY56" s="89">
        <f>'2020_01_21-B - REKONSTRUK...'!J36</f>
        <v>0</v>
      </c>
      <c r="AZ56" s="89">
        <f>'2020_01_21-B - REKONSTRUK...'!F33</f>
        <v>0</v>
      </c>
      <c r="BA56" s="89">
        <f>'2020_01_21-B - REKONSTRUK...'!F34</f>
        <v>0</v>
      </c>
      <c r="BB56" s="89">
        <f>'2020_01_21-B - REKONSTRUK...'!F35</f>
        <v>0</v>
      </c>
      <c r="BC56" s="89">
        <f>'2020_01_21-B - REKONSTRUK...'!F36</f>
        <v>0</v>
      </c>
      <c r="BD56" s="91">
        <f>'2020_01_21-B - REKONSTRUK...'!F37</f>
        <v>0</v>
      </c>
      <c r="BT56" s="87" t="s">
        <v>77</v>
      </c>
      <c r="BV56" s="87" t="s">
        <v>71</v>
      </c>
      <c r="BW56" s="87" t="s">
        <v>82</v>
      </c>
      <c r="BX56" s="87" t="s">
        <v>5</v>
      </c>
      <c r="CL56" s="87" t="s">
        <v>1</v>
      </c>
      <c r="CM56" s="87" t="s">
        <v>79</v>
      </c>
    </row>
    <row r="57" spans="1:91" s="1" customFormat="1" ht="30" customHeight="1">
      <c r="B57" s="29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3"/>
    </row>
    <row r="58" spans="1:91" s="1" customFormat="1" ht="6.9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3"/>
    </row>
  </sheetData>
  <sheetProtection algorithmName="SHA-512" hashValue="Zkv2Fj7yy+81h/WylS/Nt/MjiOYuB7eLYY/OwrTMOX/WPkwJ+0lGylDST7yaeZ52jFxhUpZPuRGKFLJY0bam8Q==" saltValue="B7Po8qfb6ZIDpwbEVOzF5dSNuOvAYZStfhubNiNrPVty6YD3CBwDsQalLzM1pgvuWI687+rbXn3dCqqdCaGyZg==" spinCount="100000" sheet="1" objects="1" scenarios="1" formatColumns="0" formatRows="0"/>
  <mergeCells count="46">
    <mergeCell ref="AN56:AP56"/>
    <mergeCell ref="AG56:AM56"/>
    <mergeCell ref="D56:H56"/>
    <mergeCell ref="J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2020_01_21-A - REKONSTRUK...'!C2" display="/"/>
    <hyperlink ref="A56" location="'2020_01_21-B - REKONSTRU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91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2" t="s">
        <v>78</v>
      </c>
    </row>
    <row r="3" spans="2:46" ht="6.9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5"/>
      <c r="AT3" s="12" t="s">
        <v>79</v>
      </c>
    </row>
    <row r="4" spans="2:46" ht="24.9" customHeight="1">
      <c r="B4" s="15"/>
      <c r="D4" s="96" t="s">
        <v>83</v>
      </c>
      <c r="L4" s="15"/>
      <c r="M4" s="19" t="s">
        <v>10</v>
      </c>
      <c r="AT4" s="12" t="s">
        <v>4</v>
      </c>
    </row>
    <row r="5" spans="2:46" ht="6.9" customHeight="1">
      <c r="B5" s="15"/>
      <c r="L5" s="15"/>
    </row>
    <row r="6" spans="2:46" ht="12" customHeight="1">
      <c r="B6" s="15"/>
      <c r="D6" s="97" t="s">
        <v>16</v>
      </c>
      <c r="L6" s="15"/>
    </row>
    <row r="7" spans="2:46" ht="16.5" customHeight="1">
      <c r="B7" s="15"/>
      <c r="E7" s="238" t="str">
        <f>'Rekapitulace stavby'!K6</f>
        <v>REKONSTRUKCE SOCIÁLNÍCH ZAŘÍZENÍ V KULTURNÍM DOMĚ - KOPŘIVNICE(KOZ I)</v>
      </c>
      <c r="F7" s="239"/>
      <c r="G7" s="239"/>
      <c r="H7" s="239"/>
      <c r="L7" s="15"/>
    </row>
    <row r="8" spans="2:46" s="1" customFormat="1" ht="12" customHeight="1">
      <c r="B8" s="33"/>
      <c r="D8" s="97" t="s">
        <v>84</v>
      </c>
      <c r="I8" s="98"/>
      <c r="L8" s="33"/>
    </row>
    <row r="9" spans="2:46" s="1" customFormat="1" ht="36.9" customHeight="1">
      <c r="B9" s="33"/>
      <c r="E9" s="240" t="s">
        <v>85</v>
      </c>
      <c r="F9" s="241"/>
      <c r="G9" s="241"/>
      <c r="H9" s="241"/>
      <c r="I9" s="98"/>
      <c r="L9" s="33"/>
    </row>
    <row r="10" spans="2:46" s="1" customFormat="1" ht="10.199999999999999">
      <c r="B10" s="33"/>
      <c r="I10" s="98"/>
      <c r="L10" s="33"/>
    </row>
    <row r="11" spans="2:46" s="1" customFormat="1" ht="12" customHeight="1">
      <c r="B11" s="33"/>
      <c r="D11" s="97" t="s">
        <v>18</v>
      </c>
      <c r="F11" s="12" t="s">
        <v>1</v>
      </c>
      <c r="I11" s="99" t="s">
        <v>19</v>
      </c>
      <c r="J11" s="12" t="s">
        <v>1</v>
      </c>
      <c r="L11" s="33"/>
    </row>
    <row r="12" spans="2:46" s="1" customFormat="1" ht="12" customHeight="1">
      <c r="B12" s="33"/>
      <c r="D12" s="97" t="s">
        <v>20</v>
      </c>
      <c r="F12" s="12" t="s">
        <v>21</v>
      </c>
      <c r="I12" s="99" t="s">
        <v>22</v>
      </c>
      <c r="J12" s="100" t="str">
        <f>'Rekapitulace stavby'!AN8</f>
        <v>21. 1. 2020</v>
      </c>
      <c r="L12" s="33"/>
    </row>
    <row r="13" spans="2:46" s="1" customFormat="1" ht="10.8" customHeight="1">
      <c r="B13" s="33"/>
      <c r="I13" s="98"/>
      <c r="L13" s="33"/>
    </row>
    <row r="14" spans="2:46" s="1" customFormat="1" ht="12" customHeight="1">
      <c r="B14" s="33"/>
      <c r="D14" s="97" t="s">
        <v>24</v>
      </c>
      <c r="I14" s="99" t="s">
        <v>25</v>
      </c>
      <c r="J14" s="12" t="s">
        <v>1</v>
      </c>
      <c r="L14" s="33"/>
    </row>
    <row r="15" spans="2:46" s="1" customFormat="1" ht="18" customHeight="1">
      <c r="B15" s="33"/>
      <c r="E15" s="12" t="s">
        <v>26</v>
      </c>
      <c r="I15" s="99" t="s">
        <v>27</v>
      </c>
      <c r="J15" s="12" t="s">
        <v>1</v>
      </c>
      <c r="L15" s="33"/>
    </row>
    <row r="16" spans="2:46" s="1" customFormat="1" ht="6.9" customHeight="1">
      <c r="B16" s="33"/>
      <c r="I16" s="98"/>
      <c r="L16" s="33"/>
    </row>
    <row r="17" spans="2:12" s="1" customFormat="1" ht="12" customHeight="1">
      <c r="B17" s="33"/>
      <c r="D17" s="97" t="s">
        <v>28</v>
      </c>
      <c r="I17" s="99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42" t="str">
        <f>'Rekapitulace stavby'!E14</f>
        <v>Vyplň údaj</v>
      </c>
      <c r="F18" s="243"/>
      <c r="G18" s="243"/>
      <c r="H18" s="243"/>
      <c r="I18" s="99" t="s">
        <v>27</v>
      </c>
      <c r="J18" s="25" t="str">
        <f>'Rekapitulace stavby'!AN14</f>
        <v>Vyplň údaj</v>
      </c>
      <c r="L18" s="33"/>
    </row>
    <row r="19" spans="2:12" s="1" customFormat="1" ht="6.9" customHeight="1">
      <c r="B19" s="33"/>
      <c r="I19" s="98"/>
      <c r="L19" s="33"/>
    </row>
    <row r="20" spans="2:12" s="1" customFormat="1" ht="12" customHeight="1">
      <c r="B20" s="33"/>
      <c r="D20" s="97" t="s">
        <v>30</v>
      </c>
      <c r="I20" s="99" t="s">
        <v>25</v>
      </c>
      <c r="J20" s="12" t="s">
        <v>1</v>
      </c>
      <c r="L20" s="33"/>
    </row>
    <row r="21" spans="2:12" s="1" customFormat="1" ht="18" customHeight="1">
      <c r="B21" s="33"/>
      <c r="E21" s="12" t="s">
        <v>31</v>
      </c>
      <c r="I21" s="99" t="s">
        <v>27</v>
      </c>
      <c r="J21" s="12" t="s">
        <v>1</v>
      </c>
      <c r="L21" s="33"/>
    </row>
    <row r="22" spans="2:12" s="1" customFormat="1" ht="6.9" customHeight="1">
      <c r="B22" s="33"/>
      <c r="I22" s="98"/>
      <c r="L22" s="33"/>
    </row>
    <row r="23" spans="2:12" s="1" customFormat="1" ht="12" customHeight="1">
      <c r="B23" s="33"/>
      <c r="D23" s="97" t="s">
        <v>33</v>
      </c>
      <c r="I23" s="99" t="s">
        <v>25</v>
      </c>
      <c r="J23" s="12" t="s">
        <v>1</v>
      </c>
      <c r="L23" s="33"/>
    </row>
    <row r="24" spans="2:12" s="1" customFormat="1" ht="18" customHeight="1">
      <c r="B24" s="33"/>
      <c r="E24" s="12" t="s">
        <v>31</v>
      </c>
      <c r="I24" s="99" t="s">
        <v>27</v>
      </c>
      <c r="J24" s="12" t="s">
        <v>1</v>
      </c>
      <c r="L24" s="33"/>
    </row>
    <row r="25" spans="2:12" s="1" customFormat="1" ht="6.9" customHeight="1">
      <c r="B25" s="33"/>
      <c r="I25" s="98"/>
      <c r="L25" s="33"/>
    </row>
    <row r="26" spans="2:12" s="1" customFormat="1" ht="12" customHeight="1">
      <c r="B26" s="33"/>
      <c r="D26" s="97" t="s">
        <v>34</v>
      </c>
      <c r="I26" s="98"/>
      <c r="L26" s="33"/>
    </row>
    <row r="27" spans="2:12" s="6" customFormat="1" ht="16.5" customHeight="1">
      <c r="B27" s="101"/>
      <c r="E27" s="244" t="s">
        <v>86</v>
      </c>
      <c r="F27" s="244"/>
      <c r="G27" s="244"/>
      <c r="H27" s="244"/>
      <c r="I27" s="102"/>
      <c r="L27" s="101"/>
    </row>
    <row r="28" spans="2:12" s="1" customFormat="1" ht="6.9" customHeight="1">
      <c r="B28" s="33"/>
      <c r="I28" s="98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103"/>
      <c r="J29" s="51"/>
      <c r="K29" s="51"/>
      <c r="L29" s="33"/>
    </row>
    <row r="30" spans="2:12" s="1" customFormat="1" ht="25.35" customHeight="1">
      <c r="B30" s="33"/>
      <c r="D30" s="104" t="s">
        <v>35</v>
      </c>
      <c r="I30" s="98"/>
      <c r="J30" s="105">
        <f>ROUND(J92,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103"/>
      <c r="J31" s="51"/>
      <c r="K31" s="51"/>
      <c r="L31" s="33"/>
    </row>
    <row r="32" spans="2:12" s="1" customFormat="1" ht="14.4" customHeight="1">
      <c r="B32" s="33"/>
      <c r="F32" s="106" t="s">
        <v>37</v>
      </c>
      <c r="I32" s="107" t="s">
        <v>36</v>
      </c>
      <c r="J32" s="106" t="s">
        <v>38</v>
      </c>
      <c r="L32" s="33"/>
    </row>
    <row r="33" spans="2:12" s="1" customFormat="1" ht="14.4" customHeight="1">
      <c r="B33" s="33"/>
      <c r="D33" s="97" t="s">
        <v>39</v>
      </c>
      <c r="E33" s="97" t="s">
        <v>40</v>
      </c>
      <c r="F33" s="108">
        <f>ROUND((SUM(BE92:BE290)),  2)</f>
        <v>0</v>
      </c>
      <c r="I33" s="109">
        <v>0.21</v>
      </c>
      <c r="J33" s="108">
        <f>ROUND(((SUM(BE92:BE290))*I33),  2)</f>
        <v>0</v>
      </c>
      <c r="L33" s="33"/>
    </row>
    <row r="34" spans="2:12" s="1" customFormat="1" ht="14.4" customHeight="1">
      <c r="B34" s="33"/>
      <c r="E34" s="97" t="s">
        <v>41</v>
      </c>
      <c r="F34" s="108">
        <f>ROUND((SUM(BF92:BF290)),  2)</f>
        <v>0</v>
      </c>
      <c r="I34" s="109">
        <v>0.15</v>
      </c>
      <c r="J34" s="108">
        <f>ROUND(((SUM(BF92:BF290))*I34),  2)</f>
        <v>0</v>
      </c>
      <c r="L34" s="33"/>
    </row>
    <row r="35" spans="2:12" s="1" customFormat="1" ht="14.4" hidden="1" customHeight="1">
      <c r="B35" s="33"/>
      <c r="E35" s="97" t="s">
        <v>42</v>
      </c>
      <c r="F35" s="108">
        <f>ROUND((SUM(BG92:BG290)),  2)</f>
        <v>0</v>
      </c>
      <c r="I35" s="109">
        <v>0.21</v>
      </c>
      <c r="J35" s="108">
        <f>0</f>
        <v>0</v>
      </c>
      <c r="L35" s="33"/>
    </row>
    <row r="36" spans="2:12" s="1" customFormat="1" ht="14.4" hidden="1" customHeight="1">
      <c r="B36" s="33"/>
      <c r="E36" s="97" t="s">
        <v>43</v>
      </c>
      <c r="F36" s="108">
        <f>ROUND((SUM(BH92:BH290)),  2)</f>
        <v>0</v>
      </c>
      <c r="I36" s="109">
        <v>0.15</v>
      </c>
      <c r="J36" s="108">
        <f>0</f>
        <v>0</v>
      </c>
      <c r="L36" s="33"/>
    </row>
    <row r="37" spans="2:12" s="1" customFormat="1" ht="14.4" hidden="1" customHeight="1">
      <c r="B37" s="33"/>
      <c r="E37" s="97" t="s">
        <v>44</v>
      </c>
      <c r="F37" s="108">
        <f>ROUND((SUM(BI92:BI290)),  2)</f>
        <v>0</v>
      </c>
      <c r="I37" s="109">
        <v>0</v>
      </c>
      <c r="J37" s="108">
        <f>0</f>
        <v>0</v>
      </c>
      <c r="L37" s="33"/>
    </row>
    <row r="38" spans="2:12" s="1" customFormat="1" ht="6.9" customHeight="1">
      <c r="B38" s="33"/>
      <c r="I38" s="98"/>
      <c r="L38" s="33"/>
    </row>
    <row r="39" spans="2:12" s="1" customFormat="1" ht="25.35" customHeight="1">
      <c r="B39" s="33"/>
      <c r="C39" s="110"/>
      <c r="D39" s="111" t="s">
        <v>45</v>
      </c>
      <c r="E39" s="112"/>
      <c r="F39" s="112"/>
      <c r="G39" s="113" t="s">
        <v>46</v>
      </c>
      <c r="H39" s="114" t="s">
        <v>47</v>
      </c>
      <c r="I39" s="115"/>
      <c r="J39" s="116">
        <f>SUM(J30:J37)</f>
        <v>0</v>
      </c>
      <c r="K39" s="117"/>
      <c r="L39" s="33"/>
    </row>
    <row r="40" spans="2:12" s="1" customFormat="1" ht="14.4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3"/>
    </row>
    <row r="44" spans="2:12" s="1" customFormat="1" ht="6.9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3"/>
    </row>
    <row r="45" spans="2:12" s="1" customFormat="1" ht="24.9" customHeight="1">
      <c r="B45" s="29"/>
      <c r="C45" s="18" t="s">
        <v>87</v>
      </c>
      <c r="D45" s="30"/>
      <c r="E45" s="30"/>
      <c r="F45" s="30"/>
      <c r="G45" s="30"/>
      <c r="H45" s="30"/>
      <c r="I45" s="98"/>
      <c r="J45" s="30"/>
      <c r="K45" s="30"/>
      <c r="L45" s="33"/>
    </row>
    <row r="46" spans="2:12" s="1" customFormat="1" ht="6.9" customHeight="1">
      <c r="B46" s="29"/>
      <c r="C46" s="30"/>
      <c r="D46" s="30"/>
      <c r="E46" s="30"/>
      <c r="F46" s="30"/>
      <c r="G46" s="30"/>
      <c r="H46" s="30"/>
      <c r="I46" s="98"/>
      <c r="J46" s="30"/>
      <c r="K46" s="30"/>
      <c r="L46" s="33"/>
    </row>
    <row r="47" spans="2:12" s="1" customFormat="1" ht="12" customHeight="1">
      <c r="B47" s="29"/>
      <c r="C47" s="24" t="s">
        <v>16</v>
      </c>
      <c r="D47" s="30"/>
      <c r="E47" s="30"/>
      <c r="F47" s="30"/>
      <c r="G47" s="30"/>
      <c r="H47" s="30"/>
      <c r="I47" s="98"/>
      <c r="J47" s="30"/>
      <c r="K47" s="30"/>
      <c r="L47" s="33"/>
    </row>
    <row r="48" spans="2:12" s="1" customFormat="1" ht="16.5" customHeight="1">
      <c r="B48" s="29"/>
      <c r="C48" s="30"/>
      <c r="D48" s="30"/>
      <c r="E48" s="245" t="str">
        <f>E7</f>
        <v>REKONSTRUKCE SOCIÁLNÍCH ZAŘÍZENÍ V KULTURNÍM DOMĚ - KOPŘIVNICE(KOZ I)</v>
      </c>
      <c r="F48" s="246"/>
      <c r="G48" s="246"/>
      <c r="H48" s="246"/>
      <c r="I48" s="98"/>
      <c r="J48" s="30"/>
      <c r="K48" s="30"/>
      <c r="L48" s="33"/>
    </row>
    <row r="49" spans="2:47" s="1" customFormat="1" ht="12" customHeight="1">
      <c r="B49" s="29"/>
      <c r="C49" s="24" t="s">
        <v>84</v>
      </c>
      <c r="D49" s="30"/>
      <c r="E49" s="30"/>
      <c r="F49" s="30"/>
      <c r="G49" s="30"/>
      <c r="H49" s="30"/>
      <c r="I49" s="98"/>
      <c r="J49" s="30"/>
      <c r="K49" s="30"/>
      <c r="L49" s="33"/>
    </row>
    <row r="50" spans="2:47" s="1" customFormat="1" ht="16.5" customHeight="1">
      <c r="B50" s="29"/>
      <c r="C50" s="30"/>
      <c r="D50" s="30"/>
      <c r="E50" s="217" t="str">
        <f>E9</f>
        <v>2020_01_21-A - REKONSTRUKCE SOCIÁLNÍCH ZAŘÍZENÍ V KULTURNÍM DOMĚ - KOPŘIVNICE(KOZ I) - A</v>
      </c>
      <c r="F50" s="216"/>
      <c r="G50" s="216"/>
      <c r="H50" s="216"/>
      <c r="I50" s="98"/>
      <c r="J50" s="30"/>
      <c r="K50" s="30"/>
      <c r="L50" s="33"/>
    </row>
    <row r="51" spans="2:47" s="1" customFormat="1" ht="6.9" customHeight="1">
      <c r="B51" s="29"/>
      <c r="C51" s="30"/>
      <c r="D51" s="30"/>
      <c r="E51" s="30"/>
      <c r="F51" s="30"/>
      <c r="G51" s="30"/>
      <c r="H51" s="30"/>
      <c r="I51" s="98"/>
      <c r="J51" s="30"/>
      <c r="K51" s="30"/>
      <c r="L51" s="33"/>
    </row>
    <row r="52" spans="2:47" s="1" customFormat="1" ht="12" customHeight="1">
      <c r="B52" s="29"/>
      <c r="C52" s="24" t="s">
        <v>20</v>
      </c>
      <c r="D52" s="30"/>
      <c r="E52" s="30"/>
      <c r="F52" s="22" t="str">
        <f>F12</f>
        <v>Kopřivnice</v>
      </c>
      <c r="G52" s="30"/>
      <c r="H52" s="30"/>
      <c r="I52" s="99" t="s">
        <v>22</v>
      </c>
      <c r="J52" s="50" t="str">
        <f>IF(J12="","",J12)</f>
        <v>21. 1. 2020</v>
      </c>
      <c r="K52" s="30"/>
      <c r="L52" s="33"/>
    </row>
    <row r="53" spans="2:47" s="1" customFormat="1" ht="6.9" customHeight="1">
      <c r="B53" s="29"/>
      <c r="C53" s="30"/>
      <c r="D53" s="30"/>
      <c r="E53" s="30"/>
      <c r="F53" s="30"/>
      <c r="G53" s="30"/>
      <c r="H53" s="30"/>
      <c r="I53" s="98"/>
      <c r="J53" s="30"/>
      <c r="K53" s="30"/>
      <c r="L53" s="33"/>
    </row>
    <row r="54" spans="2:47" s="1" customFormat="1" ht="13.65" customHeight="1">
      <c r="B54" s="29"/>
      <c r="C54" s="24" t="s">
        <v>24</v>
      </c>
      <c r="D54" s="30"/>
      <c r="E54" s="30"/>
      <c r="F54" s="22" t="str">
        <f>E15</f>
        <v>Město Kopřivnice, Štefánikova 1163, Kopřivnice</v>
      </c>
      <c r="G54" s="30"/>
      <c r="H54" s="30"/>
      <c r="I54" s="99" t="s">
        <v>30</v>
      </c>
      <c r="J54" s="27" t="str">
        <f>E21</f>
        <v>Milan Vician</v>
      </c>
      <c r="K54" s="30"/>
      <c r="L54" s="33"/>
    </row>
    <row r="55" spans="2:47" s="1" customFormat="1" ht="13.65" customHeight="1">
      <c r="B55" s="29"/>
      <c r="C55" s="24" t="s">
        <v>28</v>
      </c>
      <c r="D55" s="30"/>
      <c r="E55" s="30"/>
      <c r="F55" s="22" t="str">
        <f>IF(E18="","",E18)</f>
        <v>Vyplň údaj</v>
      </c>
      <c r="G55" s="30"/>
      <c r="H55" s="30"/>
      <c r="I55" s="99" t="s">
        <v>33</v>
      </c>
      <c r="J55" s="27" t="str">
        <f>E24</f>
        <v>Milan Vician</v>
      </c>
      <c r="K55" s="30"/>
      <c r="L55" s="33"/>
    </row>
    <row r="56" spans="2:47" s="1" customFormat="1" ht="10.35" customHeight="1">
      <c r="B56" s="29"/>
      <c r="C56" s="30"/>
      <c r="D56" s="30"/>
      <c r="E56" s="30"/>
      <c r="F56" s="30"/>
      <c r="G56" s="30"/>
      <c r="H56" s="30"/>
      <c r="I56" s="98"/>
      <c r="J56" s="30"/>
      <c r="K56" s="30"/>
      <c r="L56" s="33"/>
    </row>
    <row r="57" spans="2:47" s="1" customFormat="1" ht="29.25" customHeight="1">
      <c r="B57" s="29"/>
      <c r="C57" s="124" t="s">
        <v>88</v>
      </c>
      <c r="D57" s="125"/>
      <c r="E57" s="125"/>
      <c r="F57" s="125"/>
      <c r="G57" s="125"/>
      <c r="H57" s="125"/>
      <c r="I57" s="126"/>
      <c r="J57" s="127" t="s">
        <v>89</v>
      </c>
      <c r="K57" s="125"/>
      <c r="L57" s="33"/>
    </row>
    <row r="58" spans="2:47" s="1" customFormat="1" ht="10.35" customHeight="1">
      <c r="B58" s="29"/>
      <c r="C58" s="30"/>
      <c r="D58" s="30"/>
      <c r="E58" s="30"/>
      <c r="F58" s="30"/>
      <c r="G58" s="30"/>
      <c r="H58" s="30"/>
      <c r="I58" s="98"/>
      <c r="J58" s="30"/>
      <c r="K58" s="30"/>
      <c r="L58" s="33"/>
    </row>
    <row r="59" spans="2:47" s="1" customFormat="1" ht="22.8" customHeight="1">
      <c r="B59" s="29"/>
      <c r="C59" s="128" t="s">
        <v>90</v>
      </c>
      <c r="D59" s="30"/>
      <c r="E59" s="30"/>
      <c r="F59" s="30"/>
      <c r="G59" s="30"/>
      <c r="H59" s="30"/>
      <c r="I59" s="98"/>
      <c r="J59" s="68">
        <f>J92</f>
        <v>0</v>
      </c>
      <c r="K59" s="30"/>
      <c r="L59" s="33"/>
      <c r="AU59" s="12" t="s">
        <v>91</v>
      </c>
    </row>
    <row r="60" spans="2:47" s="7" customFormat="1" ht="24.9" customHeight="1">
      <c r="B60" s="129"/>
      <c r="C60" s="130"/>
      <c r="D60" s="131" t="s">
        <v>92</v>
      </c>
      <c r="E60" s="132"/>
      <c r="F60" s="132"/>
      <c r="G60" s="132"/>
      <c r="H60" s="132"/>
      <c r="I60" s="133"/>
      <c r="J60" s="134">
        <f>J93</f>
        <v>0</v>
      </c>
      <c r="K60" s="130"/>
      <c r="L60" s="135"/>
    </row>
    <row r="61" spans="2:47" s="8" customFormat="1" ht="19.95" customHeight="1">
      <c r="B61" s="136"/>
      <c r="C61" s="137"/>
      <c r="D61" s="138" t="s">
        <v>93</v>
      </c>
      <c r="E61" s="139"/>
      <c r="F61" s="139"/>
      <c r="G61" s="139"/>
      <c r="H61" s="139"/>
      <c r="I61" s="140"/>
      <c r="J61" s="141">
        <f>J94</f>
        <v>0</v>
      </c>
      <c r="K61" s="137"/>
      <c r="L61" s="142"/>
    </row>
    <row r="62" spans="2:47" s="8" customFormat="1" ht="19.95" customHeight="1">
      <c r="B62" s="136"/>
      <c r="C62" s="137"/>
      <c r="D62" s="138" t="s">
        <v>94</v>
      </c>
      <c r="E62" s="139"/>
      <c r="F62" s="139"/>
      <c r="G62" s="139"/>
      <c r="H62" s="139"/>
      <c r="I62" s="140"/>
      <c r="J62" s="141">
        <f>J243</f>
        <v>0</v>
      </c>
      <c r="K62" s="137"/>
      <c r="L62" s="142"/>
    </row>
    <row r="63" spans="2:47" s="7" customFormat="1" ht="24.9" customHeight="1">
      <c r="B63" s="129"/>
      <c r="C63" s="130"/>
      <c r="D63" s="131" t="s">
        <v>95</v>
      </c>
      <c r="E63" s="132"/>
      <c r="F63" s="132"/>
      <c r="G63" s="132"/>
      <c r="H63" s="132"/>
      <c r="I63" s="133"/>
      <c r="J63" s="134">
        <f>J248</f>
        <v>0</v>
      </c>
      <c r="K63" s="130"/>
      <c r="L63" s="135"/>
    </row>
    <row r="64" spans="2:47" s="8" customFormat="1" ht="19.95" customHeight="1">
      <c r="B64" s="136"/>
      <c r="C64" s="137"/>
      <c r="D64" s="138" t="s">
        <v>96</v>
      </c>
      <c r="E64" s="139"/>
      <c r="F64" s="139"/>
      <c r="G64" s="139"/>
      <c r="H64" s="139"/>
      <c r="I64" s="140"/>
      <c r="J64" s="141">
        <f>J249</f>
        <v>0</v>
      </c>
      <c r="K64" s="137"/>
      <c r="L64" s="142"/>
    </row>
    <row r="65" spans="2:12" s="8" customFormat="1" ht="19.95" customHeight="1">
      <c r="B65" s="136"/>
      <c r="C65" s="137"/>
      <c r="D65" s="138" t="s">
        <v>97</v>
      </c>
      <c r="E65" s="139"/>
      <c r="F65" s="139"/>
      <c r="G65" s="139"/>
      <c r="H65" s="139"/>
      <c r="I65" s="140"/>
      <c r="J65" s="141">
        <f>J254</f>
        <v>0</v>
      </c>
      <c r="K65" s="137"/>
      <c r="L65" s="142"/>
    </row>
    <row r="66" spans="2:12" s="7" customFormat="1" ht="24.9" customHeight="1">
      <c r="B66" s="129"/>
      <c r="C66" s="130"/>
      <c r="D66" s="131" t="s">
        <v>98</v>
      </c>
      <c r="E66" s="132"/>
      <c r="F66" s="132"/>
      <c r="G66" s="132"/>
      <c r="H66" s="132"/>
      <c r="I66" s="133"/>
      <c r="J66" s="134">
        <f>J268</f>
        <v>0</v>
      </c>
      <c r="K66" s="130"/>
      <c r="L66" s="135"/>
    </row>
    <row r="67" spans="2:12" s="7" customFormat="1" ht="24.9" customHeight="1">
      <c r="B67" s="129"/>
      <c r="C67" s="130"/>
      <c r="D67" s="131" t="s">
        <v>99</v>
      </c>
      <c r="E67" s="132"/>
      <c r="F67" s="132"/>
      <c r="G67" s="132"/>
      <c r="H67" s="132"/>
      <c r="I67" s="133"/>
      <c r="J67" s="134">
        <f>J271</f>
        <v>0</v>
      </c>
      <c r="K67" s="130"/>
      <c r="L67" s="135"/>
    </row>
    <row r="68" spans="2:12" s="7" customFormat="1" ht="24.9" customHeight="1">
      <c r="B68" s="129"/>
      <c r="C68" s="130"/>
      <c r="D68" s="131" t="s">
        <v>100</v>
      </c>
      <c r="E68" s="132"/>
      <c r="F68" s="132"/>
      <c r="G68" s="132"/>
      <c r="H68" s="132"/>
      <c r="I68" s="133"/>
      <c r="J68" s="134">
        <f>J276</f>
        <v>0</v>
      </c>
      <c r="K68" s="130"/>
      <c r="L68" s="135"/>
    </row>
    <row r="69" spans="2:12" s="8" customFormat="1" ht="19.95" customHeight="1">
      <c r="B69" s="136"/>
      <c r="C69" s="137"/>
      <c r="D69" s="138" t="s">
        <v>101</v>
      </c>
      <c r="E69" s="139"/>
      <c r="F69" s="139"/>
      <c r="G69" s="139"/>
      <c r="H69" s="139"/>
      <c r="I69" s="140"/>
      <c r="J69" s="141">
        <f>J277</f>
        <v>0</v>
      </c>
      <c r="K69" s="137"/>
      <c r="L69" s="142"/>
    </row>
    <row r="70" spans="2:12" s="7" customFormat="1" ht="24.9" customHeight="1">
      <c r="B70" s="129"/>
      <c r="C70" s="130"/>
      <c r="D70" s="131" t="s">
        <v>102</v>
      </c>
      <c r="E70" s="132"/>
      <c r="F70" s="132"/>
      <c r="G70" s="132"/>
      <c r="H70" s="132"/>
      <c r="I70" s="133"/>
      <c r="J70" s="134">
        <f>J284</f>
        <v>0</v>
      </c>
      <c r="K70" s="130"/>
      <c r="L70" s="135"/>
    </row>
    <row r="71" spans="2:12" s="7" customFormat="1" ht="24.9" customHeight="1">
      <c r="B71" s="129"/>
      <c r="C71" s="130"/>
      <c r="D71" s="131" t="s">
        <v>103</v>
      </c>
      <c r="E71" s="132"/>
      <c r="F71" s="132"/>
      <c r="G71" s="132"/>
      <c r="H71" s="132"/>
      <c r="I71" s="133"/>
      <c r="J71" s="134">
        <f>J287</f>
        <v>0</v>
      </c>
      <c r="K71" s="130"/>
      <c r="L71" s="135"/>
    </row>
    <row r="72" spans="2:12" s="8" customFormat="1" ht="19.95" customHeight="1">
      <c r="B72" s="136"/>
      <c r="C72" s="137"/>
      <c r="D72" s="138" t="s">
        <v>104</v>
      </c>
      <c r="E72" s="139"/>
      <c r="F72" s="139"/>
      <c r="G72" s="139"/>
      <c r="H72" s="139"/>
      <c r="I72" s="140"/>
      <c r="J72" s="141">
        <f>J288</f>
        <v>0</v>
      </c>
      <c r="K72" s="137"/>
      <c r="L72" s="142"/>
    </row>
    <row r="73" spans="2:12" s="1" customFormat="1" ht="21.75" customHeight="1">
      <c r="B73" s="29"/>
      <c r="C73" s="30"/>
      <c r="D73" s="30"/>
      <c r="E73" s="30"/>
      <c r="F73" s="30"/>
      <c r="G73" s="30"/>
      <c r="H73" s="30"/>
      <c r="I73" s="98"/>
      <c r="J73" s="30"/>
      <c r="K73" s="30"/>
      <c r="L73" s="33"/>
    </row>
    <row r="74" spans="2:12" s="1" customFormat="1" ht="6.9" customHeight="1">
      <c r="B74" s="41"/>
      <c r="C74" s="42"/>
      <c r="D74" s="42"/>
      <c r="E74" s="42"/>
      <c r="F74" s="42"/>
      <c r="G74" s="42"/>
      <c r="H74" s="42"/>
      <c r="I74" s="120"/>
      <c r="J74" s="42"/>
      <c r="K74" s="42"/>
      <c r="L74" s="33"/>
    </row>
    <row r="78" spans="2:12" s="1" customFormat="1" ht="6.9" customHeight="1">
      <c r="B78" s="43"/>
      <c r="C78" s="44"/>
      <c r="D78" s="44"/>
      <c r="E78" s="44"/>
      <c r="F78" s="44"/>
      <c r="G78" s="44"/>
      <c r="H78" s="44"/>
      <c r="I78" s="123"/>
      <c r="J78" s="44"/>
      <c r="K78" s="44"/>
      <c r="L78" s="33"/>
    </row>
    <row r="79" spans="2:12" s="1" customFormat="1" ht="24.9" customHeight="1">
      <c r="B79" s="29"/>
      <c r="C79" s="18" t="s">
        <v>105</v>
      </c>
      <c r="D79" s="30"/>
      <c r="E79" s="30"/>
      <c r="F79" s="30"/>
      <c r="G79" s="30"/>
      <c r="H79" s="30"/>
      <c r="I79" s="98"/>
      <c r="J79" s="30"/>
      <c r="K79" s="30"/>
      <c r="L79" s="33"/>
    </row>
    <row r="80" spans="2:12" s="1" customFormat="1" ht="6.9" customHeight="1">
      <c r="B80" s="29"/>
      <c r="C80" s="30"/>
      <c r="D80" s="30"/>
      <c r="E80" s="30"/>
      <c r="F80" s="30"/>
      <c r="G80" s="30"/>
      <c r="H80" s="30"/>
      <c r="I80" s="98"/>
      <c r="J80" s="30"/>
      <c r="K80" s="30"/>
      <c r="L80" s="33"/>
    </row>
    <row r="81" spans="2:65" s="1" customFormat="1" ht="12" customHeight="1">
      <c r="B81" s="29"/>
      <c r="C81" s="24" t="s">
        <v>16</v>
      </c>
      <c r="D81" s="30"/>
      <c r="E81" s="30"/>
      <c r="F81" s="30"/>
      <c r="G81" s="30"/>
      <c r="H81" s="30"/>
      <c r="I81" s="98"/>
      <c r="J81" s="30"/>
      <c r="K81" s="30"/>
      <c r="L81" s="33"/>
    </row>
    <row r="82" spans="2:65" s="1" customFormat="1" ht="16.5" customHeight="1">
      <c r="B82" s="29"/>
      <c r="C82" s="30"/>
      <c r="D82" s="30"/>
      <c r="E82" s="245" t="str">
        <f>E7</f>
        <v>REKONSTRUKCE SOCIÁLNÍCH ZAŘÍZENÍ V KULTURNÍM DOMĚ - KOPŘIVNICE(KOZ I)</v>
      </c>
      <c r="F82" s="246"/>
      <c r="G82" s="246"/>
      <c r="H82" s="246"/>
      <c r="I82" s="98"/>
      <c r="J82" s="30"/>
      <c r="K82" s="30"/>
      <c r="L82" s="33"/>
    </row>
    <row r="83" spans="2:65" s="1" customFormat="1" ht="12" customHeight="1">
      <c r="B83" s="29"/>
      <c r="C83" s="24" t="s">
        <v>84</v>
      </c>
      <c r="D83" s="30"/>
      <c r="E83" s="30"/>
      <c r="F83" s="30"/>
      <c r="G83" s="30"/>
      <c r="H83" s="30"/>
      <c r="I83" s="98"/>
      <c r="J83" s="30"/>
      <c r="K83" s="30"/>
      <c r="L83" s="33"/>
    </row>
    <row r="84" spans="2:65" s="1" customFormat="1" ht="16.5" customHeight="1">
      <c r="B84" s="29"/>
      <c r="C84" s="30"/>
      <c r="D84" s="30"/>
      <c r="E84" s="217" t="str">
        <f>E9</f>
        <v>2020_01_21-A - REKONSTRUKCE SOCIÁLNÍCH ZAŘÍZENÍ V KULTURNÍM DOMĚ - KOPŘIVNICE(KOZ I) - A</v>
      </c>
      <c r="F84" s="216"/>
      <c r="G84" s="216"/>
      <c r="H84" s="216"/>
      <c r="I84" s="98"/>
      <c r="J84" s="30"/>
      <c r="K84" s="30"/>
      <c r="L84" s="33"/>
    </row>
    <row r="85" spans="2:65" s="1" customFormat="1" ht="6.9" customHeight="1">
      <c r="B85" s="29"/>
      <c r="C85" s="30"/>
      <c r="D85" s="30"/>
      <c r="E85" s="30"/>
      <c r="F85" s="30"/>
      <c r="G85" s="30"/>
      <c r="H85" s="30"/>
      <c r="I85" s="98"/>
      <c r="J85" s="30"/>
      <c r="K85" s="30"/>
      <c r="L85" s="33"/>
    </row>
    <row r="86" spans="2:65" s="1" customFormat="1" ht="12" customHeight="1">
      <c r="B86" s="29"/>
      <c r="C86" s="24" t="s">
        <v>20</v>
      </c>
      <c r="D86" s="30"/>
      <c r="E86" s="30"/>
      <c r="F86" s="22" t="str">
        <f>F12</f>
        <v>Kopřivnice</v>
      </c>
      <c r="G86" s="30"/>
      <c r="H86" s="30"/>
      <c r="I86" s="99" t="s">
        <v>22</v>
      </c>
      <c r="J86" s="50" t="str">
        <f>IF(J12="","",J12)</f>
        <v>21. 1. 2020</v>
      </c>
      <c r="K86" s="30"/>
      <c r="L86" s="33"/>
    </row>
    <row r="87" spans="2:65" s="1" customFormat="1" ht="6.9" customHeight="1">
      <c r="B87" s="29"/>
      <c r="C87" s="30"/>
      <c r="D87" s="30"/>
      <c r="E87" s="30"/>
      <c r="F87" s="30"/>
      <c r="G87" s="30"/>
      <c r="H87" s="30"/>
      <c r="I87" s="98"/>
      <c r="J87" s="30"/>
      <c r="K87" s="30"/>
      <c r="L87" s="33"/>
    </row>
    <row r="88" spans="2:65" s="1" customFormat="1" ht="13.65" customHeight="1">
      <c r="B88" s="29"/>
      <c r="C88" s="24" t="s">
        <v>24</v>
      </c>
      <c r="D88" s="30"/>
      <c r="E88" s="30"/>
      <c r="F88" s="22" t="str">
        <f>E15</f>
        <v>Město Kopřivnice, Štefánikova 1163, Kopřivnice</v>
      </c>
      <c r="G88" s="30"/>
      <c r="H88" s="30"/>
      <c r="I88" s="99" t="s">
        <v>30</v>
      </c>
      <c r="J88" s="27" t="str">
        <f>E21</f>
        <v>Milan Vician</v>
      </c>
      <c r="K88" s="30"/>
      <c r="L88" s="33"/>
    </row>
    <row r="89" spans="2:65" s="1" customFormat="1" ht="13.65" customHeight="1">
      <c r="B89" s="29"/>
      <c r="C89" s="24" t="s">
        <v>28</v>
      </c>
      <c r="D89" s="30"/>
      <c r="E89" s="30"/>
      <c r="F89" s="22" t="str">
        <f>IF(E18="","",E18)</f>
        <v>Vyplň údaj</v>
      </c>
      <c r="G89" s="30"/>
      <c r="H89" s="30"/>
      <c r="I89" s="99" t="s">
        <v>33</v>
      </c>
      <c r="J89" s="27" t="str">
        <f>E24</f>
        <v>Milan Vician</v>
      </c>
      <c r="K89" s="30"/>
      <c r="L89" s="33"/>
    </row>
    <row r="90" spans="2:65" s="1" customFormat="1" ht="10.35" customHeight="1">
      <c r="B90" s="29"/>
      <c r="C90" s="30"/>
      <c r="D90" s="30"/>
      <c r="E90" s="30"/>
      <c r="F90" s="30"/>
      <c r="G90" s="30"/>
      <c r="H90" s="30"/>
      <c r="I90" s="98"/>
      <c r="J90" s="30"/>
      <c r="K90" s="30"/>
      <c r="L90" s="33"/>
    </row>
    <row r="91" spans="2:65" s="9" customFormat="1" ht="29.25" customHeight="1">
      <c r="B91" s="143"/>
      <c r="C91" s="144" t="s">
        <v>106</v>
      </c>
      <c r="D91" s="145" t="s">
        <v>54</v>
      </c>
      <c r="E91" s="145" t="s">
        <v>50</v>
      </c>
      <c r="F91" s="145" t="s">
        <v>51</v>
      </c>
      <c r="G91" s="145" t="s">
        <v>107</v>
      </c>
      <c r="H91" s="145" t="s">
        <v>108</v>
      </c>
      <c r="I91" s="146" t="s">
        <v>109</v>
      </c>
      <c r="J91" s="145" t="s">
        <v>89</v>
      </c>
      <c r="K91" s="147" t="s">
        <v>110</v>
      </c>
      <c r="L91" s="148"/>
      <c r="M91" s="59" t="s">
        <v>1</v>
      </c>
      <c r="N91" s="60" t="s">
        <v>39</v>
      </c>
      <c r="O91" s="60" t="s">
        <v>111</v>
      </c>
      <c r="P91" s="60" t="s">
        <v>112</v>
      </c>
      <c r="Q91" s="60" t="s">
        <v>113</v>
      </c>
      <c r="R91" s="60" t="s">
        <v>114</v>
      </c>
      <c r="S91" s="60" t="s">
        <v>115</v>
      </c>
      <c r="T91" s="61" t="s">
        <v>116</v>
      </c>
    </row>
    <row r="92" spans="2:65" s="1" customFormat="1" ht="22.8" customHeight="1">
      <c r="B92" s="29"/>
      <c r="C92" s="66" t="s">
        <v>117</v>
      </c>
      <c r="D92" s="30"/>
      <c r="E92" s="30"/>
      <c r="F92" s="30"/>
      <c r="G92" s="30"/>
      <c r="H92" s="30"/>
      <c r="I92" s="98"/>
      <c r="J92" s="149">
        <f>BK92</f>
        <v>0</v>
      </c>
      <c r="K92" s="30"/>
      <c r="L92" s="33"/>
      <c r="M92" s="62"/>
      <c r="N92" s="63"/>
      <c r="O92" s="63"/>
      <c r="P92" s="150">
        <f>P93+P248+P268+P271+P276+P284+P287</f>
        <v>0</v>
      </c>
      <c r="Q92" s="63"/>
      <c r="R92" s="150">
        <f>R93+R248+R268+R271+R276+R284+R287</f>
        <v>0.41069999999999995</v>
      </c>
      <c r="S92" s="63"/>
      <c r="T92" s="151">
        <f>T93+T248+T268+T271+T276+T284+T287</f>
        <v>0</v>
      </c>
      <c r="AT92" s="12" t="s">
        <v>68</v>
      </c>
      <c r="AU92" s="12" t="s">
        <v>91</v>
      </c>
      <c r="BK92" s="152">
        <f>BK93+BK248+BK268+BK271+BK276+BK284+BK287</f>
        <v>0</v>
      </c>
    </row>
    <row r="93" spans="2:65" s="10" customFormat="1" ht="25.95" customHeight="1">
      <c r="B93" s="153"/>
      <c r="C93" s="154"/>
      <c r="D93" s="155" t="s">
        <v>68</v>
      </c>
      <c r="E93" s="156" t="s">
        <v>118</v>
      </c>
      <c r="F93" s="156" t="s">
        <v>119</v>
      </c>
      <c r="G93" s="154"/>
      <c r="H93" s="154"/>
      <c r="I93" s="157"/>
      <c r="J93" s="158">
        <f>BK93</f>
        <v>0</v>
      </c>
      <c r="K93" s="154"/>
      <c r="L93" s="159"/>
      <c r="M93" s="160"/>
      <c r="N93" s="161"/>
      <c r="O93" s="161"/>
      <c r="P93" s="162">
        <f>P94+P243</f>
        <v>0</v>
      </c>
      <c r="Q93" s="161"/>
      <c r="R93" s="162">
        <f>R94+R243</f>
        <v>0.37019999999999997</v>
      </c>
      <c r="S93" s="161"/>
      <c r="T93" s="163">
        <f>T94+T243</f>
        <v>0</v>
      </c>
      <c r="AR93" s="164" t="s">
        <v>79</v>
      </c>
      <c r="AT93" s="165" t="s">
        <v>68</v>
      </c>
      <c r="AU93" s="165" t="s">
        <v>69</v>
      </c>
      <c r="AY93" s="164" t="s">
        <v>120</v>
      </c>
      <c r="BK93" s="166">
        <f>BK94+BK243</f>
        <v>0</v>
      </c>
    </row>
    <row r="94" spans="2:65" s="10" customFormat="1" ht="22.8" customHeight="1">
      <c r="B94" s="153"/>
      <c r="C94" s="154"/>
      <c r="D94" s="155" t="s">
        <v>68</v>
      </c>
      <c r="E94" s="167" t="s">
        <v>121</v>
      </c>
      <c r="F94" s="167" t="s">
        <v>122</v>
      </c>
      <c r="G94" s="154"/>
      <c r="H94" s="154"/>
      <c r="I94" s="157"/>
      <c r="J94" s="168">
        <f>BK94</f>
        <v>0</v>
      </c>
      <c r="K94" s="154"/>
      <c r="L94" s="159"/>
      <c r="M94" s="160"/>
      <c r="N94" s="161"/>
      <c r="O94" s="161"/>
      <c r="P94" s="162">
        <f>SUM(P95:P242)</f>
        <v>0</v>
      </c>
      <c r="Q94" s="161"/>
      <c r="R94" s="162">
        <f>SUM(R95:R242)</f>
        <v>0.37019999999999997</v>
      </c>
      <c r="S94" s="161"/>
      <c r="T94" s="163">
        <f>SUM(T95:T242)</f>
        <v>0</v>
      </c>
      <c r="AR94" s="164" t="s">
        <v>79</v>
      </c>
      <c r="AT94" s="165" t="s">
        <v>68</v>
      </c>
      <c r="AU94" s="165" t="s">
        <v>77</v>
      </c>
      <c r="AY94" s="164" t="s">
        <v>120</v>
      </c>
      <c r="BK94" s="166">
        <f>SUM(BK95:BK242)</f>
        <v>0</v>
      </c>
    </row>
    <row r="95" spans="2:65" s="1" customFormat="1" ht="16.5" customHeight="1">
      <c r="B95" s="29"/>
      <c r="C95" s="169" t="s">
        <v>77</v>
      </c>
      <c r="D95" s="169" t="s">
        <v>123</v>
      </c>
      <c r="E95" s="170" t="s">
        <v>124</v>
      </c>
      <c r="F95" s="171" t="s">
        <v>125</v>
      </c>
      <c r="G95" s="172" t="s">
        <v>126</v>
      </c>
      <c r="H95" s="173">
        <v>35</v>
      </c>
      <c r="I95" s="174"/>
      <c r="J95" s="175">
        <f>ROUND(I95*H95,2)</f>
        <v>0</v>
      </c>
      <c r="K95" s="171" t="s">
        <v>127</v>
      </c>
      <c r="L95" s="176"/>
      <c r="M95" s="177" t="s">
        <v>1</v>
      </c>
      <c r="N95" s="178" t="s">
        <v>40</v>
      </c>
      <c r="O95" s="55"/>
      <c r="P95" s="179">
        <f>O95*H95</f>
        <v>0</v>
      </c>
      <c r="Q95" s="179">
        <v>6.9999999999999994E-5</v>
      </c>
      <c r="R95" s="179">
        <f>Q95*H95</f>
        <v>2.4499999999999999E-3</v>
      </c>
      <c r="S95" s="179">
        <v>0</v>
      </c>
      <c r="T95" s="180">
        <f>S95*H95</f>
        <v>0</v>
      </c>
      <c r="AR95" s="12" t="s">
        <v>128</v>
      </c>
      <c r="AT95" s="12" t="s">
        <v>123</v>
      </c>
      <c r="AU95" s="12" t="s">
        <v>79</v>
      </c>
      <c r="AY95" s="12" t="s">
        <v>120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2" t="s">
        <v>77</v>
      </c>
      <c r="BK95" s="181">
        <f>ROUND(I95*H95,2)</f>
        <v>0</v>
      </c>
      <c r="BL95" s="12" t="s">
        <v>129</v>
      </c>
      <c r="BM95" s="12" t="s">
        <v>130</v>
      </c>
    </row>
    <row r="96" spans="2:65" s="1" customFormat="1" ht="10.199999999999999">
      <c r="B96" s="29"/>
      <c r="C96" s="30"/>
      <c r="D96" s="182" t="s">
        <v>131</v>
      </c>
      <c r="E96" s="30"/>
      <c r="F96" s="183" t="s">
        <v>125</v>
      </c>
      <c r="G96" s="30"/>
      <c r="H96" s="30"/>
      <c r="I96" s="98"/>
      <c r="J96" s="30"/>
      <c r="K96" s="30"/>
      <c r="L96" s="33"/>
      <c r="M96" s="184"/>
      <c r="N96" s="55"/>
      <c r="O96" s="55"/>
      <c r="P96" s="55"/>
      <c r="Q96" s="55"/>
      <c r="R96" s="55"/>
      <c r="S96" s="55"/>
      <c r="T96" s="56"/>
      <c r="AT96" s="12" t="s">
        <v>131</v>
      </c>
      <c r="AU96" s="12" t="s">
        <v>79</v>
      </c>
    </row>
    <row r="97" spans="2:65" s="1" customFormat="1" ht="16.5" customHeight="1">
      <c r="B97" s="29"/>
      <c r="C97" s="185" t="s">
        <v>79</v>
      </c>
      <c r="D97" s="185" t="s">
        <v>132</v>
      </c>
      <c r="E97" s="186" t="s">
        <v>133</v>
      </c>
      <c r="F97" s="187" t="s">
        <v>134</v>
      </c>
      <c r="G97" s="188" t="s">
        <v>126</v>
      </c>
      <c r="H97" s="189">
        <v>35</v>
      </c>
      <c r="I97" s="190"/>
      <c r="J97" s="191">
        <f>ROUND(I97*H97,2)</f>
        <v>0</v>
      </c>
      <c r="K97" s="187" t="s">
        <v>127</v>
      </c>
      <c r="L97" s="33"/>
      <c r="M97" s="192" t="s">
        <v>1</v>
      </c>
      <c r="N97" s="193" t="s">
        <v>40</v>
      </c>
      <c r="O97" s="55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2" t="s">
        <v>129</v>
      </c>
      <c r="AT97" s="12" t="s">
        <v>132</v>
      </c>
      <c r="AU97" s="12" t="s">
        <v>79</v>
      </c>
      <c r="AY97" s="12" t="s">
        <v>120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2" t="s">
        <v>77</v>
      </c>
      <c r="BK97" s="181">
        <f>ROUND(I97*H97,2)</f>
        <v>0</v>
      </c>
      <c r="BL97" s="12" t="s">
        <v>129</v>
      </c>
      <c r="BM97" s="12" t="s">
        <v>135</v>
      </c>
    </row>
    <row r="98" spans="2:65" s="1" customFormat="1" ht="19.2">
      <c r="B98" s="29"/>
      <c r="C98" s="30"/>
      <c r="D98" s="182" t="s">
        <v>131</v>
      </c>
      <c r="E98" s="30"/>
      <c r="F98" s="183" t="s">
        <v>136</v>
      </c>
      <c r="G98" s="30"/>
      <c r="H98" s="30"/>
      <c r="I98" s="98"/>
      <c r="J98" s="30"/>
      <c r="K98" s="30"/>
      <c r="L98" s="33"/>
      <c r="M98" s="184"/>
      <c r="N98" s="55"/>
      <c r="O98" s="55"/>
      <c r="P98" s="55"/>
      <c r="Q98" s="55"/>
      <c r="R98" s="55"/>
      <c r="S98" s="55"/>
      <c r="T98" s="56"/>
      <c r="AT98" s="12" t="s">
        <v>131</v>
      </c>
      <c r="AU98" s="12" t="s">
        <v>79</v>
      </c>
    </row>
    <row r="99" spans="2:65" s="1" customFormat="1" ht="16.5" customHeight="1">
      <c r="B99" s="29"/>
      <c r="C99" s="169" t="s">
        <v>137</v>
      </c>
      <c r="D99" s="169" t="s">
        <v>123</v>
      </c>
      <c r="E99" s="170" t="s">
        <v>138</v>
      </c>
      <c r="F99" s="171" t="s">
        <v>139</v>
      </c>
      <c r="G99" s="172" t="s">
        <v>140</v>
      </c>
      <c r="H99" s="173">
        <v>0.8</v>
      </c>
      <c r="I99" s="174"/>
      <c r="J99" s="175">
        <f>ROUND(I99*H99,2)</f>
        <v>0</v>
      </c>
      <c r="K99" s="171" t="s">
        <v>1</v>
      </c>
      <c r="L99" s="176"/>
      <c r="M99" s="177" t="s">
        <v>1</v>
      </c>
      <c r="N99" s="178" t="s">
        <v>40</v>
      </c>
      <c r="O99" s="55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2" t="s">
        <v>128</v>
      </c>
      <c r="AT99" s="12" t="s">
        <v>123</v>
      </c>
      <c r="AU99" s="12" t="s">
        <v>79</v>
      </c>
      <c r="AY99" s="12" t="s">
        <v>120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2" t="s">
        <v>77</v>
      </c>
      <c r="BK99" s="181">
        <f>ROUND(I99*H99,2)</f>
        <v>0</v>
      </c>
      <c r="BL99" s="12" t="s">
        <v>129</v>
      </c>
      <c r="BM99" s="12" t="s">
        <v>141</v>
      </c>
    </row>
    <row r="100" spans="2:65" s="1" customFormat="1" ht="10.199999999999999">
      <c r="B100" s="29"/>
      <c r="C100" s="30"/>
      <c r="D100" s="182" t="s">
        <v>131</v>
      </c>
      <c r="E100" s="30"/>
      <c r="F100" s="183" t="s">
        <v>139</v>
      </c>
      <c r="G100" s="30"/>
      <c r="H100" s="30"/>
      <c r="I100" s="98"/>
      <c r="J100" s="30"/>
      <c r="K100" s="30"/>
      <c r="L100" s="33"/>
      <c r="M100" s="184"/>
      <c r="N100" s="55"/>
      <c r="O100" s="55"/>
      <c r="P100" s="55"/>
      <c r="Q100" s="55"/>
      <c r="R100" s="55"/>
      <c r="S100" s="55"/>
      <c r="T100" s="56"/>
      <c r="AT100" s="12" t="s">
        <v>131</v>
      </c>
      <c r="AU100" s="12" t="s">
        <v>79</v>
      </c>
    </row>
    <row r="101" spans="2:65" s="1" customFormat="1" ht="16.5" customHeight="1">
      <c r="B101" s="29"/>
      <c r="C101" s="185" t="s">
        <v>142</v>
      </c>
      <c r="D101" s="185" t="s">
        <v>132</v>
      </c>
      <c r="E101" s="186" t="s">
        <v>143</v>
      </c>
      <c r="F101" s="187" t="s">
        <v>144</v>
      </c>
      <c r="G101" s="188" t="s">
        <v>126</v>
      </c>
      <c r="H101" s="189">
        <v>180</v>
      </c>
      <c r="I101" s="190"/>
      <c r="J101" s="191">
        <f>ROUND(I101*H101,2)</f>
        <v>0</v>
      </c>
      <c r="K101" s="187" t="s">
        <v>127</v>
      </c>
      <c r="L101" s="33"/>
      <c r="M101" s="192" t="s">
        <v>1</v>
      </c>
      <c r="N101" s="193" t="s">
        <v>40</v>
      </c>
      <c r="O101" s="55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12" t="s">
        <v>129</v>
      </c>
      <c r="AT101" s="12" t="s">
        <v>132</v>
      </c>
      <c r="AU101" s="12" t="s">
        <v>79</v>
      </c>
      <c r="AY101" s="12" t="s">
        <v>120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2" t="s">
        <v>77</v>
      </c>
      <c r="BK101" s="181">
        <f>ROUND(I101*H101,2)</f>
        <v>0</v>
      </c>
      <c r="BL101" s="12" t="s">
        <v>129</v>
      </c>
      <c r="BM101" s="12" t="s">
        <v>145</v>
      </c>
    </row>
    <row r="102" spans="2:65" s="1" customFormat="1" ht="19.2">
      <c r="B102" s="29"/>
      <c r="C102" s="30"/>
      <c r="D102" s="182" t="s">
        <v>131</v>
      </c>
      <c r="E102" s="30"/>
      <c r="F102" s="183" t="s">
        <v>146</v>
      </c>
      <c r="G102" s="30"/>
      <c r="H102" s="30"/>
      <c r="I102" s="98"/>
      <c r="J102" s="30"/>
      <c r="K102" s="30"/>
      <c r="L102" s="33"/>
      <c r="M102" s="184"/>
      <c r="N102" s="55"/>
      <c r="O102" s="55"/>
      <c r="P102" s="55"/>
      <c r="Q102" s="55"/>
      <c r="R102" s="55"/>
      <c r="S102" s="55"/>
      <c r="T102" s="56"/>
      <c r="AT102" s="12" t="s">
        <v>131</v>
      </c>
      <c r="AU102" s="12" t="s">
        <v>79</v>
      </c>
    </row>
    <row r="103" spans="2:65" s="1" customFormat="1" ht="16.5" customHeight="1">
      <c r="B103" s="29"/>
      <c r="C103" s="169" t="s">
        <v>147</v>
      </c>
      <c r="D103" s="169" t="s">
        <v>123</v>
      </c>
      <c r="E103" s="170" t="s">
        <v>148</v>
      </c>
      <c r="F103" s="171" t="s">
        <v>149</v>
      </c>
      <c r="G103" s="172" t="s">
        <v>126</v>
      </c>
      <c r="H103" s="173">
        <v>180</v>
      </c>
      <c r="I103" s="174"/>
      <c r="J103" s="175">
        <f>ROUND(I103*H103,2)</f>
        <v>0</v>
      </c>
      <c r="K103" s="171" t="s">
        <v>1</v>
      </c>
      <c r="L103" s="176"/>
      <c r="M103" s="177" t="s">
        <v>1</v>
      </c>
      <c r="N103" s="178" t="s">
        <v>40</v>
      </c>
      <c r="O103" s="55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12" t="s">
        <v>128</v>
      </c>
      <c r="AT103" s="12" t="s">
        <v>123</v>
      </c>
      <c r="AU103" s="12" t="s">
        <v>79</v>
      </c>
      <c r="AY103" s="12" t="s">
        <v>120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2" t="s">
        <v>77</v>
      </c>
      <c r="BK103" s="181">
        <f>ROUND(I103*H103,2)</f>
        <v>0</v>
      </c>
      <c r="BL103" s="12" t="s">
        <v>129</v>
      </c>
      <c r="BM103" s="12" t="s">
        <v>150</v>
      </c>
    </row>
    <row r="104" spans="2:65" s="1" customFormat="1" ht="10.199999999999999">
      <c r="B104" s="29"/>
      <c r="C104" s="30"/>
      <c r="D104" s="182" t="s">
        <v>131</v>
      </c>
      <c r="E104" s="30"/>
      <c r="F104" s="183" t="s">
        <v>149</v>
      </c>
      <c r="G104" s="30"/>
      <c r="H104" s="30"/>
      <c r="I104" s="98"/>
      <c r="J104" s="30"/>
      <c r="K104" s="30"/>
      <c r="L104" s="33"/>
      <c r="M104" s="184"/>
      <c r="N104" s="55"/>
      <c r="O104" s="55"/>
      <c r="P104" s="55"/>
      <c r="Q104" s="55"/>
      <c r="R104" s="55"/>
      <c r="S104" s="55"/>
      <c r="T104" s="56"/>
      <c r="AT104" s="12" t="s">
        <v>131</v>
      </c>
      <c r="AU104" s="12" t="s">
        <v>79</v>
      </c>
    </row>
    <row r="105" spans="2:65" s="1" customFormat="1" ht="16.5" customHeight="1">
      <c r="B105" s="29"/>
      <c r="C105" s="185" t="s">
        <v>151</v>
      </c>
      <c r="D105" s="185" t="s">
        <v>132</v>
      </c>
      <c r="E105" s="186" t="s">
        <v>152</v>
      </c>
      <c r="F105" s="187" t="s">
        <v>153</v>
      </c>
      <c r="G105" s="188" t="s">
        <v>154</v>
      </c>
      <c r="H105" s="189">
        <v>26</v>
      </c>
      <c r="I105" s="190"/>
      <c r="J105" s="191">
        <f>ROUND(I105*H105,2)</f>
        <v>0</v>
      </c>
      <c r="K105" s="187" t="s">
        <v>127</v>
      </c>
      <c r="L105" s="33"/>
      <c r="M105" s="192" t="s">
        <v>1</v>
      </c>
      <c r="N105" s="193" t="s">
        <v>40</v>
      </c>
      <c r="O105" s="55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12" t="s">
        <v>129</v>
      </c>
      <c r="AT105" s="12" t="s">
        <v>132</v>
      </c>
      <c r="AU105" s="12" t="s">
        <v>79</v>
      </c>
      <c r="AY105" s="12" t="s">
        <v>120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2" t="s">
        <v>77</v>
      </c>
      <c r="BK105" s="181">
        <f>ROUND(I105*H105,2)</f>
        <v>0</v>
      </c>
      <c r="BL105" s="12" t="s">
        <v>129</v>
      </c>
      <c r="BM105" s="12" t="s">
        <v>155</v>
      </c>
    </row>
    <row r="106" spans="2:65" s="1" customFormat="1" ht="19.2">
      <c r="B106" s="29"/>
      <c r="C106" s="30"/>
      <c r="D106" s="182" t="s">
        <v>131</v>
      </c>
      <c r="E106" s="30"/>
      <c r="F106" s="183" t="s">
        <v>156</v>
      </c>
      <c r="G106" s="30"/>
      <c r="H106" s="30"/>
      <c r="I106" s="98"/>
      <c r="J106" s="30"/>
      <c r="K106" s="30"/>
      <c r="L106" s="33"/>
      <c r="M106" s="184"/>
      <c r="N106" s="55"/>
      <c r="O106" s="55"/>
      <c r="P106" s="55"/>
      <c r="Q106" s="55"/>
      <c r="R106" s="55"/>
      <c r="S106" s="55"/>
      <c r="T106" s="56"/>
      <c r="AT106" s="12" t="s">
        <v>131</v>
      </c>
      <c r="AU106" s="12" t="s">
        <v>79</v>
      </c>
    </row>
    <row r="107" spans="2:65" s="1" customFormat="1" ht="16.5" customHeight="1">
      <c r="B107" s="29"/>
      <c r="C107" s="185" t="s">
        <v>157</v>
      </c>
      <c r="D107" s="185" t="s">
        <v>132</v>
      </c>
      <c r="E107" s="186" t="s">
        <v>158</v>
      </c>
      <c r="F107" s="187" t="s">
        <v>159</v>
      </c>
      <c r="G107" s="188" t="s">
        <v>154</v>
      </c>
      <c r="H107" s="189">
        <v>136</v>
      </c>
      <c r="I107" s="190"/>
      <c r="J107" s="191">
        <f>ROUND(I107*H107,2)</f>
        <v>0</v>
      </c>
      <c r="K107" s="187" t="s">
        <v>127</v>
      </c>
      <c r="L107" s="33"/>
      <c r="M107" s="192" t="s">
        <v>1</v>
      </c>
      <c r="N107" s="193" t="s">
        <v>40</v>
      </c>
      <c r="O107" s="55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12" t="s">
        <v>129</v>
      </c>
      <c r="AT107" s="12" t="s">
        <v>132</v>
      </c>
      <c r="AU107" s="12" t="s">
        <v>79</v>
      </c>
      <c r="AY107" s="12" t="s">
        <v>120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2" t="s">
        <v>77</v>
      </c>
      <c r="BK107" s="181">
        <f>ROUND(I107*H107,2)</f>
        <v>0</v>
      </c>
      <c r="BL107" s="12" t="s">
        <v>129</v>
      </c>
      <c r="BM107" s="12" t="s">
        <v>160</v>
      </c>
    </row>
    <row r="108" spans="2:65" s="1" customFormat="1" ht="19.2">
      <c r="B108" s="29"/>
      <c r="C108" s="30"/>
      <c r="D108" s="182" t="s">
        <v>131</v>
      </c>
      <c r="E108" s="30"/>
      <c r="F108" s="183" t="s">
        <v>161</v>
      </c>
      <c r="G108" s="30"/>
      <c r="H108" s="30"/>
      <c r="I108" s="98"/>
      <c r="J108" s="30"/>
      <c r="K108" s="30"/>
      <c r="L108" s="33"/>
      <c r="M108" s="184"/>
      <c r="N108" s="55"/>
      <c r="O108" s="55"/>
      <c r="P108" s="55"/>
      <c r="Q108" s="55"/>
      <c r="R108" s="55"/>
      <c r="S108" s="55"/>
      <c r="T108" s="56"/>
      <c r="AT108" s="12" t="s">
        <v>131</v>
      </c>
      <c r="AU108" s="12" t="s">
        <v>79</v>
      </c>
    </row>
    <row r="109" spans="2:65" s="1" customFormat="1" ht="16.5" customHeight="1">
      <c r="B109" s="29"/>
      <c r="C109" s="169" t="s">
        <v>162</v>
      </c>
      <c r="D109" s="169" t="s">
        <v>123</v>
      </c>
      <c r="E109" s="170" t="s">
        <v>163</v>
      </c>
      <c r="F109" s="171" t="s">
        <v>164</v>
      </c>
      <c r="G109" s="172" t="s">
        <v>154</v>
      </c>
      <c r="H109" s="173">
        <v>136</v>
      </c>
      <c r="I109" s="174"/>
      <c r="J109" s="175">
        <f>ROUND(I109*H109,2)</f>
        <v>0</v>
      </c>
      <c r="K109" s="171" t="s">
        <v>1</v>
      </c>
      <c r="L109" s="176"/>
      <c r="M109" s="177" t="s">
        <v>1</v>
      </c>
      <c r="N109" s="178" t="s">
        <v>40</v>
      </c>
      <c r="O109" s="55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12" t="s">
        <v>128</v>
      </c>
      <c r="AT109" s="12" t="s">
        <v>123</v>
      </c>
      <c r="AU109" s="12" t="s">
        <v>79</v>
      </c>
      <c r="AY109" s="12" t="s">
        <v>120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2" t="s">
        <v>77</v>
      </c>
      <c r="BK109" s="181">
        <f>ROUND(I109*H109,2)</f>
        <v>0</v>
      </c>
      <c r="BL109" s="12" t="s">
        <v>129</v>
      </c>
      <c r="BM109" s="12" t="s">
        <v>165</v>
      </c>
    </row>
    <row r="110" spans="2:65" s="1" customFormat="1" ht="10.199999999999999">
      <c r="B110" s="29"/>
      <c r="C110" s="30"/>
      <c r="D110" s="182" t="s">
        <v>131</v>
      </c>
      <c r="E110" s="30"/>
      <c r="F110" s="183" t="s">
        <v>164</v>
      </c>
      <c r="G110" s="30"/>
      <c r="H110" s="30"/>
      <c r="I110" s="98"/>
      <c r="J110" s="30"/>
      <c r="K110" s="30"/>
      <c r="L110" s="33"/>
      <c r="M110" s="184"/>
      <c r="N110" s="55"/>
      <c r="O110" s="55"/>
      <c r="P110" s="55"/>
      <c r="Q110" s="55"/>
      <c r="R110" s="55"/>
      <c r="S110" s="55"/>
      <c r="T110" s="56"/>
      <c r="AT110" s="12" t="s">
        <v>131</v>
      </c>
      <c r="AU110" s="12" t="s">
        <v>79</v>
      </c>
    </row>
    <row r="111" spans="2:65" s="1" customFormat="1" ht="16.5" customHeight="1">
      <c r="B111" s="29"/>
      <c r="C111" s="169" t="s">
        <v>166</v>
      </c>
      <c r="D111" s="169" t="s">
        <v>123</v>
      </c>
      <c r="E111" s="170" t="s">
        <v>167</v>
      </c>
      <c r="F111" s="171" t="s">
        <v>168</v>
      </c>
      <c r="G111" s="172" t="s">
        <v>154</v>
      </c>
      <c r="H111" s="173">
        <v>26</v>
      </c>
      <c r="I111" s="174"/>
      <c r="J111" s="175">
        <f>ROUND(I111*H111,2)</f>
        <v>0</v>
      </c>
      <c r="K111" s="171" t="s">
        <v>1</v>
      </c>
      <c r="L111" s="176"/>
      <c r="M111" s="177" t="s">
        <v>1</v>
      </c>
      <c r="N111" s="178" t="s">
        <v>40</v>
      </c>
      <c r="O111" s="55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2" t="s">
        <v>128</v>
      </c>
      <c r="AT111" s="12" t="s">
        <v>123</v>
      </c>
      <c r="AU111" s="12" t="s">
        <v>79</v>
      </c>
      <c r="AY111" s="12" t="s">
        <v>120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2" t="s">
        <v>77</v>
      </c>
      <c r="BK111" s="181">
        <f>ROUND(I111*H111,2)</f>
        <v>0</v>
      </c>
      <c r="BL111" s="12" t="s">
        <v>129</v>
      </c>
      <c r="BM111" s="12" t="s">
        <v>169</v>
      </c>
    </row>
    <row r="112" spans="2:65" s="1" customFormat="1" ht="10.199999999999999">
      <c r="B112" s="29"/>
      <c r="C112" s="30"/>
      <c r="D112" s="182" t="s">
        <v>131</v>
      </c>
      <c r="E112" s="30"/>
      <c r="F112" s="183" t="s">
        <v>168</v>
      </c>
      <c r="G112" s="30"/>
      <c r="H112" s="30"/>
      <c r="I112" s="98"/>
      <c r="J112" s="30"/>
      <c r="K112" s="30"/>
      <c r="L112" s="33"/>
      <c r="M112" s="184"/>
      <c r="N112" s="55"/>
      <c r="O112" s="55"/>
      <c r="P112" s="55"/>
      <c r="Q112" s="55"/>
      <c r="R112" s="55"/>
      <c r="S112" s="55"/>
      <c r="T112" s="56"/>
      <c r="AT112" s="12" t="s">
        <v>131</v>
      </c>
      <c r="AU112" s="12" t="s">
        <v>79</v>
      </c>
    </row>
    <row r="113" spans="2:65" s="1" customFormat="1" ht="16.5" customHeight="1">
      <c r="B113" s="29"/>
      <c r="C113" s="169" t="s">
        <v>170</v>
      </c>
      <c r="D113" s="169" t="s">
        <v>123</v>
      </c>
      <c r="E113" s="170" t="s">
        <v>171</v>
      </c>
      <c r="F113" s="171" t="s">
        <v>172</v>
      </c>
      <c r="G113" s="172" t="s">
        <v>126</v>
      </c>
      <c r="H113" s="173">
        <v>261</v>
      </c>
      <c r="I113" s="174"/>
      <c r="J113" s="175">
        <f>ROUND(I113*H113,2)</f>
        <v>0</v>
      </c>
      <c r="K113" s="171" t="s">
        <v>127</v>
      </c>
      <c r="L113" s="176"/>
      <c r="M113" s="177" t="s">
        <v>1</v>
      </c>
      <c r="N113" s="178" t="s">
        <v>40</v>
      </c>
      <c r="O113" s="55"/>
      <c r="P113" s="179">
        <f>O113*H113</f>
        <v>0</v>
      </c>
      <c r="Q113" s="179">
        <v>1.2E-4</v>
      </c>
      <c r="R113" s="179">
        <f>Q113*H113</f>
        <v>3.1320000000000001E-2</v>
      </c>
      <c r="S113" s="179">
        <v>0</v>
      </c>
      <c r="T113" s="180">
        <f>S113*H113</f>
        <v>0</v>
      </c>
      <c r="AR113" s="12" t="s">
        <v>128</v>
      </c>
      <c r="AT113" s="12" t="s">
        <v>123</v>
      </c>
      <c r="AU113" s="12" t="s">
        <v>79</v>
      </c>
      <c r="AY113" s="12" t="s">
        <v>120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2" t="s">
        <v>77</v>
      </c>
      <c r="BK113" s="181">
        <f>ROUND(I113*H113,2)</f>
        <v>0</v>
      </c>
      <c r="BL113" s="12" t="s">
        <v>129</v>
      </c>
      <c r="BM113" s="12" t="s">
        <v>173</v>
      </c>
    </row>
    <row r="114" spans="2:65" s="1" customFormat="1" ht="10.199999999999999">
      <c r="B114" s="29"/>
      <c r="C114" s="30"/>
      <c r="D114" s="182" t="s">
        <v>131</v>
      </c>
      <c r="E114" s="30"/>
      <c r="F114" s="183" t="s">
        <v>174</v>
      </c>
      <c r="G114" s="30"/>
      <c r="H114" s="30"/>
      <c r="I114" s="98"/>
      <c r="J114" s="30"/>
      <c r="K114" s="30"/>
      <c r="L114" s="33"/>
      <c r="M114" s="184"/>
      <c r="N114" s="55"/>
      <c r="O114" s="55"/>
      <c r="P114" s="55"/>
      <c r="Q114" s="55"/>
      <c r="R114" s="55"/>
      <c r="S114" s="55"/>
      <c r="T114" s="56"/>
      <c r="AT114" s="12" t="s">
        <v>131</v>
      </c>
      <c r="AU114" s="12" t="s">
        <v>79</v>
      </c>
    </row>
    <row r="115" spans="2:65" s="1" customFormat="1" ht="19.2">
      <c r="B115" s="29"/>
      <c r="C115" s="30"/>
      <c r="D115" s="182" t="s">
        <v>175</v>
      </c>
      <c r="E115" s="30"/>
      <c r="F115" s="194" t="s">
        <v>176</v>
      </c>
      <c r="G115" s="30"/>
      <c r="H115" s="30"/>
      <c r="I115" s="98"/>
      <c r="J115" s="30"/>
      <c r="K115" s="30"/>
      <c r="L115" s="33"/>
      <c r="M115" s="184"/>
      <c r="N115" s="55"/>
      <c r="O115" s="55"/>
      <c r="P115" s="55"/>
      <c r="Q115" s="55"/>
      <c r="R115" s="55"/>
      <c r="S115" s="55"/>
      <c r="T115" s="56"/>
      <c r="AT115" s="12" t="s">
        <v>175</v>
      </c>
      <c r="AU115" s="12" t="s">
        <v>79</v>
      </c>
    </row>
    <row r="116" spans="2:65" s="1" customFormat="1" ht="16.5" customHeight="1">
      <c r="B116" s="29"/>
      <c r="C116" s="169" t="s">
        <v>177</v>
      </c>
      <c r="D116" s="169" t="s">
        <v>123</v>
      </c>
      <c r="E116" s="170" t="s">
        <v>171</v>
      </c>
      <c r="F116" s="171" t="s">
        <v>172</v>
      </c>
      <c r="G116" s="172" t="s">
        <v>126</v>
      </c>
      <c r="H116" s="173">
        <v>675</v>
      </c>
      <c r="I116" s="174"/>
      <c r="J116" s="175">
        <f>ROUND(I116*H116,2)</f>
        <v>0</v>
      </c>
      <c r="K116" s="171" t="s">
        <v>127</v>
      </c>
      <c r="L116" s="176"/>
      <c r="M116" s="177" t="s">
        <v>1</v>
      </c>
      <c r="N116" s="178" t="s">
        <v>40</v>
      </c>
      <c r="O116" s="55"/>
      <c r="P116" s="179">
        <f>O116*H116</f>
        <v>0</v>
      </c>
      <c r="Q116" s="179">
        <v>1.2E-4</v>
      </c>
      <c r="R116" s="179">
        <f>Q116*H116</f>
        <v>8.1000000000000003E-2</v>
      </c>
      <c r="S116" s="179">
        <v>0</v>
      </c>
      <c r="T116" s="180">
        <f>S116*H116</f>
        <v>0</v>
      </c>
      <c r="AR116" s="12" t="s">
        <v>128</v>
      </c>
      <c r="AT116" s="12" t="s">
        <v>123</v>
      </c>
      <c r="AU116" s="12" t="s">
        <v>79</v>
      </c>
      <c r="AY116" s="12" t="s">
        <v>120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2" t="s">
        <v>77</v>
      </c>
      <c r="BK116" s="181">
        <f>ROUND(I116*H116,2)</f>
        <v>0</v>
      </c>
      <c r="BL116" s="12" t="s">
        <v>129</v>
      </c>
      <c r="BM116" s="12" t="s">
        <v>178</v>
      </c>
    </row>
    <row r="117" spans="2:65" s="1" customFormat="1" ht="10.199999999999999">
      <c r="B117" s="29"/>
      <c r="C117" s="30"/>
      <c r="D117" s="182" t="s">
        <v>131</v>
      </c>
      <c r="E117" s="30"/>
      <c r="F117" s="183" t="s">
        <v>174</v>
      </c>
      <c r="G117" s="30"/>
      <c r="H117" s="30"/>
      <c r="I117" s="98"/>
      <c r="J117" s="30"/>
      <c r="K117" s="30"/>
      <c r="L117" s="33"/>
      <c r="M117" s="184"/>
      <c r="N117" s="55"/>
      <c r="O117" s="55"/>
      <c r="P117" s="55"/>
      <c r="Q117" s="55"/>
      <c r="R117" s="55"/>
      <c r="S117" s="55"/>
      <c r="T117" s="56"/>
      <c r="AT117" s="12" t="s">
        <v>131</v>
      </c>
      <c r="AU117" s="12" t="s">
        <v>79</v>
      </c>
    </row>
    <row r="118" spans="2:65" s="1" customFormat="1" ht="28.8">
      <c r="B118" s="29"/>
      <c r="C118" s="30"/>
      <c r="D118" s="182" t="s">
        <v>175</v>
      </c>
      <c r="E118" s="30"/>
      <c r="F118" s="194" t="s">
        <v>179</v>
      </c>
      <c r="G118" s="30"/>
      <c r="H118" s="30"/>
      <c r="I118" s="98"/>
      <c r="J118" s="30"/>
      <c r="K118" s="30"/>
      <c r="L118" s="33"/>
      <c r="M118" s="184"/>
      <c r="N118" s="55"/>
      <c r="O118" s="55"/>
      <c r="P118" s="55"/>
      <c r="Q118" s="55"/>
      <c r="R118" s="55"/>
      <c r="S118" s="55"/>
      <c r="T118" s="56"/>
      <c r="AT118" s="12" t="s">
        <v>175</v>
      </c>
      <c r="AU118" s="12" t="s">
        <v>79</v>
      </c>
    </row>
    <row r="119" spans="2:65" s="1" customFormat="1" ht="16.5" customHeight="1">
      <c r="B119" s="29"/>
      <c r="C119" s="169" t="s">
        <v>180</v>
      </c>
      <c r="D119" s="169" t="s">
        <v>123</v>
      </c>
      <c r="E119" s="170" t="s">
        <v>181</v>
      </c>
      <c r="F119" s="171" t="s">
        <v>182</v>
      </c>
      <c r="G119" s="172" t="s">
        <v>126</v>
      </c>
      <c r="H119" s="173">
        <v>695</v>
      </c>
      <c r="I119" s="174"/>
      <c r="J119" s="175">
        <f>ROUND(I119*H119,2)</f>
        <v>0</v>
      </c>
      <c r="K119" s="171" t="s">
        <v>127</v>
      </c>
      <c r="L119" s="176"/>
      <c r="M119" s="177" t="s">
        <v>1</v>
      </c>
      <c r="N119" s="178" t="s">
        <v>40</v>
      </c>
      <c r="O119" s="55"/>
      <c r="P119" s="179">
        <f>O119*H119</f>
        <v>0</v>
      </c>
      <c r="Q119" s="179">
        <v>1.7000000000000001E-4</v>
      </c>
      <c r="R119" s="179">
        <f>Q119*H119</f>
        <v>0.11815000000000001</v>
      </c>
      <c r="S119" s="179">
        <v>0</v>
      </c>
      <c r="T119" s="180">
        <f>S119*H119</f>
        <v>0</v>
      </c>
      <c r="AR119" s="12" t="s">
        <v>128</v>
      </c>
      <c r="AT119" s="12" t="s">
        <v>123</v>
      </c>
      <c r="AU119" s="12" t="s">
        <v>79</v>
      </c>
      <c r="AY119" s="12" t="s">
        <v>120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2" t="s">
        <v>77</v>
      </c>
      <c r="BK119" s="181">
        <f>ROUND(I119*H119,2)</f>
        <v>0</v>
      </c>
      <c r="BL119" s="12" t="s">
        <v>129</v>
      </c>
      <c r="BM119" s="12" t="s">
        <v>183</v>
      </c>
    </row>
    <row r="120" spans="2:65" s="1" customFormat="1" ht="10.199999999999999">
      <c r="B120" s="29"/>
      <c r="C120" s="30"/>
      <c r="D120" s="182" t="s">
        <v>131</v>
      </c>
      <c r="E120" s="30"/>
      <c r="F120" s="183" t="s">
        <v>184</v>
      </c>
      <c r="G120" s="30"/>
      <c r="H120" s="30"/>
      <c r="I120" s="98"/>
      <c r="J120" s="30"/>
      <c r="K120" s="30"/>
      <c r="L120" s="33"/>
      <c r="M120" s="184"/>
      <c r="N120" s="55"/>
      <c r="O120" s="55"/>
      <c r="P120" s="55"/>
      <c r="Q120" s="55"/>
      <c r="R120" s="55"/>
      <c r="S120" s="55"/>
      <c r="T120" s="56"/>
      <c r="AT120" s="12" t="s">
        <v>131</v>
      </c>
      <c r="AU120" s="12" t="s">
        <v>79</v>
      </c>
    </row>
    <row r="121" spans="2:65" s="1" customFormat="1" ht="19.2">
      <c r="B121" s="29"/>
      <c r="C121" s="30"/>
      <c r="D121" s="182" t="s">
        <v>175</v>
      </c>
      <c r="E121" s="30"/>
      <c r="F121" s="194" t="s">
        <v>185</v>
      </c>
      <c r="G121" s="30"/>
      <c r="H121" s="30"/>
      <c r="I121" s="98"/>
      <c r="J121" s="30"/>
      <c r="K121" s="30"/>
      <c r="L121" s="33"/>
      <c r="M121" s="184"/>
      <c r="N121" s="55"/>
      <c r="O121" s="55"/>
      <c r="P121" s="55"/>
      <c r="Q121" s="55"/>
      <c r="R121" s="55"/>
      <c r="S121" s="55"/>
      <c r="T121" s="56"/>
      <c r="AT121" s="12" t="s">
        <v>175</v>
      </c>
      <c r="AU121" s="12" t="s">
        <v>79</v>
      </c>
    </row>
    <row r="122" spans="2:65" s="1" customFormat="1" ht="16.5" customHeight="1">
      <c r="B122" s="29"/>
      <c r="C122" s="169" t="s">
        <v>186</v>
      </c>
      <c r="D122" s="169" t="s">
        <v>123</v>
      </c>
      <c r="E122" s="170" t="s">
        <v>187</v>
      </c>
      <c r="F122" s="171" t="s">
        <v>188</v>
      </c>
      <c r="G122" s="172" t="s">
        <v>126</v>
      </c>
      <c r="H122" s="173">
        <v>163</v>
      </c>
      <c r="I122" s="174"/>
      <c r="J122" s="175">
        <f>ROUND(I122*H122,2)</f>
        <v>0</v>
      </c>
      <c r="K122" s="171" t="s">
        <v>127</v>
      </c>
      <c r="L122" s="176"/>
      <c r="M122" s="177" t="s">
        <v>1</v>
      </c>
      <c r="N122" s="178" t="s">
        <v>40</v>
      </c>
      <c r="O122" s="55"/>
      <c r="P122" s="179">
        <f>O122*H122</f>
        <v>0</v>
      </c>
      <c r="Q122" s="179">
        <v>1.6000000000000001E-4</v>
      </c>
      <c r="R122" s="179">
        <f>Q122*H122</f>
        <v>2.6080000000000002E-2</v>
      </c>
      <c r="S122" s="179">
        <v>0</v>
      </c>
      <c r="T122" s="180">
        <f>S122*H122</f>
        <v>0</v>
      </c>
      <c r="AR122" s="12" t="s">
        <v>128</v>
      </c>
      <c r="AT122" s="12" t="s">
        <v>123</v>
      </c>
      <c r="AU122" s="12" t="s">
        <v>79</v>
      </c>
      <c r="AY122" s="12" t="s">
        <v>120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2" t="s">
        <v>77</v>
      </c>
      <c r="BK122" s="181">
        <f>ROUND(I122*H122,2)</f>
        <v>0</v>
      </c>
      <c r="BL122" s="12" t="s">
        <v>129</v>
      </c>
      <c r="BM122" s="12" t="s">
        <v>189</v>
      </c>
    </row>
    <row r="123" spans="2:65" s="1" customFormat="1" ht="10.199999999999999">
      <c r="B123" s="29"/>
      <c r="C123" s="30"/>
      <c r="D123" s="182" t="s">
        <v>131</v>
      </c>
      <c r="E123" s="30"/>
      <c r="F123" s="183" t="s">
        <v>190</v>
      </c>
      <c r="G123" s="30"/>
      <c r="H123" s="30"/>
      <c r="I123" s="98"/>
      <c r="J123" s="30"/>
      <c r="K123" s="30"/>
      <c r="L123" s="33"/>
      <c r="M123" s="184"/>
      <c r="N123" s="55"/>
      <c r="O123" s="55"/>
      <c r="P123" s="55"/>
      <c r="Q123" s="55"/>
      <c r="R123" s="55"/>
      <c r="S123" s="55"/>
      <c r="T123" s="56"/>
      <c r="AT123" s="12" t="s">
        <v>131</v>
      </c>
      <c r="AU123" s="12" t="s">
        <v>79</v>
      </c>
    </row>
    <row r="124" spans="2:65" s="1" customFormat="1" ht="19.2">
      <c r="B124" s="29"/>
      <c r="C124" s="30"/>
      <c r="D124" s="182" t="s">
        <v>175</v>
      </c>
      <c r="E124" s="30"/>
      <c r="F124" s="194" t="s">
        <v>185</v>
      </c>
      <c r="G124" s="30"/>
      <c r="H124" s="30"/>
      <c r="I124" s="98"/>
      <c r="J124" s="30"/>
      <c r="K124" s="30"/>
      <c r="L124" s="33"/>
      <c r="M124" s="184"/>
      <c r="N124" s="55"/>
      <c r="O124" s="55"/>
      <c r="P124" s="55"/>
      <c r="Q124" s="55"/>
      <c r="R124" s="55"/>
      <c r="S124" s="55"/>
      <c r="T124" s="56"/>
      <c r="AT124" s="12" t="s">
        <v>175</v>
      </c>
      <c r="AU124" s="12" t="s">
        <v>79</v>
      </c>
    </row>
    <row r="125" spans="2:65" s="1" customFormat="1" ht="16.5" customHeight="1">
      <c r="B125" s="29"/>
      <c r="C125" s="169" t="s">
        <v>191</v>
      </c>
      <c r="D125" s="169" t="s">
        <v>123</v>
      </c>
      <c r="E125" s="170" t="s">
        <v>192</v>
      </c>
      <c r="F125" s="171" t="s">
        <v>193</v>
      </c>
      <c r="G125" s="172" t="s">
        <v>126</v>
      </c>
      <c r="H125" s="173">
        <v>196</v>
      </c>
      <c r="I125" s="174"/>
      <c r="J125" s="175">
        <f>ROUND(I125*H125,2)</f>
        <v>0</v>
      </c>
      <c r="K125" s="171" t="s">
        <v>1</v>
      </c>
      <c r="L125" s="176"/>
      <c r="M125" s="177" t="s">
        <v>1</v>
      </c>
      <c r="N125" s="178" t="s">
        <v>40</v>
      </c>
      <c r="O125" s="55"/>
      <c r="P125" s="179">
        <f>O125*H125</f>
        <v>0</v>
      </c>
      <c r="Q125" s="179">
        <v>5.2999999999999998E-4</v>
      </c>
      <c r="R125" s="179">
        <f>Q125*H125</f>
        <v>0.10388</v>
      </c>
      <c r="S125" s="179">
        <v>0</v>
      </c>
      <c r="T125" s="180">
        <f>S125*H125</f>
        <v>0</v>
      </c>
      <c r="AR125" s="12" t="s">
        <v>128</v>
      </c>
      <c r="AT125" s="12" t="s">
        <v>123</v>
      </c>
      <c r="AU125" s="12" t="s">
        <v>79</v>
      </c>
      <c r="AY125" s="12" t="s">
        <v>120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2" t="s">
        <v>77</v>
      </c>
      <c r="BK125" s="181">
        <f>ROUND(I125*H125,2)</f>
        <v>0</v>
      </c>
      <c r="BL125" s="12" t="s">
        <v>129</v>
      </c>
      <c r="BM125" s="12" t="s">
        <v>194</v>
      </c>
    </row>
    <row r="126" spans="2:65" s="1" customFormat="1" ht="10.199999999999999">
      <c r="B126" s="29"/>
      <c r="C126" s="30"/>
      <c r="D126" s="182" t="s">
        <v>131</v>
      </c>
      <c r="E126" s="30"/>
      <c r="F126" s="183" t="s">
        <v>195</v>
      </c>
      <c r="G126" s="30"/>
      <c r="H126" s="30"/>
      <c r="I126" s="98"/>
      <c r="J126" s="30"/>
      <c r="K126" s="30"/>
      <c r="L126" s="33"/>
      <c r="M126" s="184"/>
      <c r="N126" s="55"/>
      <c r="O126" s="55"/>
      <c r="P126" s="55"/>
      <c r="Q126" s="55"/>
      <c r="R126" s="55"/>
      <c r="S126" s="55"/>
      <c r="T126" s="56"/>
      <c r="AT126" s="12" t="s">
        <v>131</v>
      </c>
      <c r="AU126" s="12" t="s">
        <v>79</v>
      </c>
    </row>
    <row r="127" spans="2:65" s="1" customFormat="1" ht="19.2">
      <c r="B127" s="29"/>
      <c r="C127" s="30"/>
      <c r="D127" s="182" t="s">
        <v>175</v>
      </c>
      <c r="E127" s="30"/>
      <c r="F127" s="194" t="s">
        <v>196</v>
      </c>
      <c r="G127" s="30"/>
      <c r="H127" s="30"/>
      <c r="I127" s="98"/>
      <c r="J127" s="30"/>
      <c r="K127" s="30"/>
      <c r="L127" s="33"/>
      <c r="M127" s="184"/>
      <c r="N127" s="55"/>
      <c r="O127" s="55"/>
      <c r="P127" s="55"/>
      <c r="Q127" s="55"/>
      <c r="R127" s="55"/>
      <c r="S127" s="55"/>
      <c r="T127" s="56"/>
      <c r="AT127" s="12" t="s">
        <v>175</v>
      </c>
      <c r="AU127" s="12" t="s">
        <v>79</v>
      </c>
    </row>
    <row r="128" spans="2:65" s="1" customFormat="1" ht="16.5" customHeight="1">
      <c r="B128" s="29"/>
      <c r="C128" s="185" t="s">
        <v>8</v>
      </c>
      <c r="D128" s="185" t="s">
        <v>132</v>
      </c>
      <c r="E128" s="186" t="s">
        <v>197</v>
      </c>
      <c r="F128" s="187" t="s">
        <v>198</v>
      </c>
      <c r="G128" s="188" t="s">
        <v>154</v>
      </c>
      <c r="H128" s="189">
        <v>55</v>
      </c>
      <c r="I128" s="190"/>
      <c r="J128" s="191">
        <f>ROUND(I128*H128,2)</f>
        <v>0</v>
      </c>
      <c r="K128" s="187" t="s">
        <v>127</v>
      </c>
      <c r="L128" s="33"/>
      <c r="M128" s="192" t="s">
        <v>1</v>
      </c>
      <c r="N128" s="193" t="s">
        <v>40</v>
      </c>
      <c r="O128" s="55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12" t="s">
        <v>129</v>
      </c>
      <c r="AT128" s="12" t="s">
        <v>132</v>
      </c>
      <c r="AU128" s="12" t="s">
        <v>79</v>
      </c>
      <c r="AY128" s="12" t="s">
        <v>120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2" t="s">
        <v>77</v>
      </c>
      <c r="BK128" s="181">
        <f>ROUND(I128*H128,2)</f>
        <v>0</v>
      </c>
      <c r="BL128" s="12" t="s">
        <v>129</v>
      </c>
      <c r="BM128" s="12" t="s">
        <v>199</v>
      </c>
    </row>
    <row r="129" spans="2:65" s="1" customFormat="1" ht="19.2">
      <c r="B129" s="29"/>
      <c r="C129" s="30"/>
      <c r="D129" s="182" t="s">
        <v>131</v>
      </c>
      <c r="E129" s="30"/>
      <c r="F129" s="183" t="s">
        <v>200</v>
      </c>
      <c r="G129" s="30"/>
      <c r="H129" s="30"/>
      <c r="I129" s="98"/>
      <c r="J129" s="30"/>
      <c r="K129" s="30"/>
      <c r="L129" s="33"/>
      <c r="M129" s="184"/>
      <c r="N129" s="55"/>
      <c r="O129" s="55"/>
      <c r="P129" s="55"/>
      <c r="Q129" s="55"/>
      <c r="R129" s="55"/>
      <c r="S129" s="55"/>
      <c r="T129" s="56"/>
      <c r="AT129" s="12" t="s">
        <v>131</v>
      </c>
      <c r="AU129" s="12" t="s">
        <v>79</v>
      </c>
    </row>
    <row r="130" spans="2:65" s="1" customFormat="1" ht="16.5" customHeight="1">
      <c r="B130" s="29"/>
      <c r="C130" s="169" t="s">
        <v>129</v>
      </c>
      <c r="D130" s="169" t="s">
        <v>123</v>
      </c>
      <c r="E130" s="170" t="s">
        <v>201</v>
      </c>
      <c r="F130" s="171" t="s">
        <v>202</v>
      </c>
      <c r="G130" s="172" t="s">
        <v>154</v>
      </c>
      <c r="H130" s="173">
        <v>55</v>
      </c>
      <c r="I130" s="174"/>
      <c r="J130" s="175">
        <f>ROUND(I130*H130,2)</f>
        <v>0</v>
      </c>
      <c r="K130" s="171" t="s">
        <v>1</v>
      </c>
      <c r="L130" s="176"/>
      <c r="M130" s="177" t="s">
        <v>1</v>
      </c>
      <c r="N130" s="178" t="s">
        <v>40</v>
      </c>
      <c r="O130" s="55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12" t="s">
        <v>128</v>
      </c>
      <c r="AT130" s="12" t="s">
        <v>123</v>
      </c>
      <c r="AU130" s="12" t="s">
        <v>79</v>
      </c>
      <c r="AY130" s="12" t="s">
        <v>120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2" t="s">
        <v>77</v>
      </c>
      <c r="BK130" s="181">
        <f>ROUND(I130*H130,2)</f>
        <v>0</v>
      </c>
      <c r="BL130" s="12" t="s">
        <v>129</v>
      </c>
      <c r="BM130" s="12" t="s">
        <v>203</v>
      </c>
    </row>
    <row r="131" spans="2:65" s="1" customFormat="1" ht="10.199999999999999">
      <c r="B131" s="29"/>
      <c r="C131" s="30"/>
      <c r="D131" s="182" t="s">
        <v>131</v>
      </c>
      <c r="E131" s="30"/>
      <c r="F131" s="183" t="s">
        <v>202</v>
      </c>
      <c r="G131" s="30"/>
      <c r="H131" s="30"/>
      <c r="I131" s="98"/>
      <c r="J131" s="30"/>
      <c r="K131" s="30"/>
      <c r="L131" s="33"/>
      <c r="M131" s="184"/>
      <c r="N131" s="55"/>
      <c r="O131" s="55"/>
      <c r="P131" s="55"/>
      <c r="Q131" s="55"/>
      <c r="R131" s="55"/>
      <c r="S131" s="55"/>
      <c r="T131" s="56"/>
      <c r="AT131" s="12" t="s">
        <v>131</v>
      </c>
      <c r="AU131" s="12" t="s">
        <v>79</v>
      </c>
    </row>
    <row r="132" spans="2:65" s="1" customFormat="1" ht="16.5" customHeight="1">
      <c r="B132" s="29"/>
      <c r="C132" s="185" t="s">
        <v>204</v>
      </c>
      <c r="D132" s="185" t="s">
        <v>132</v>
      </c>
      <c r="E132" s="186" t="s">
        <v>205</v>
      </c>
      <c r="F132" s="187" t="s">
        <v>206</v>
      </c>
      <c r="G132" s="188" t="s">
        <v>126</v>
      </c>
      <c r="H132" s="189">
        <v>55</v>
      </c>
      <c r="I132" s="190"/>
      <c r="J132" s="191">
        <f>ROUND(I132*H132,2)</f>
        <v>0</v>
      </c>
      <c r="K132" s="187" t="s">
        <v>127</v>
      </c>
      <c r="L132" s="33"/>
      <c r="M132" s="192" t="s">
        <v>1</v>
      </c>
      <c r="N132" s="193" t="s">
        <v>40</v>
      </c>
      <c r="O132" s="55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12" t="s">
        <v>129</v>
      </c>
      <c r="AT132" s="12" t="s">
        <v>132</v>
      </c>
      <c r="AU132" s="12" t="s">
        <v>79</v>
      </c>
      <c r="AY132" s="12" t="s">
        <v>120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2" t="s">
        <v>77</v>
      </c>
      <c r="BK132" s="181">
        <f>ROUND(I132*H132,2)</f>
        <v>0</v>
      </c>
      <c r="BL132" s="12" t="s">
        <v>129</v>
      </c>
      <c r="BM132" s="12" t="s">
        <v>207</v>
      </c>
    </row>
    <row r="133" spans="2:65" s="1" customFormat="1" ht="10.199999999999999">
      <c r="B133" s="29"/>
      <c r="C133" s="30"/>
      <c r="D133" s="182" t="s">
        <v>131</v>
      </c>
      <c r="E133" s="30"/>
      <c r="F133" s="183" t="s">
        <v>208</v>
      </c>
      <c r="G133" s="30"/>
      <c r="H133" s="30"/>
      <c r="I133" s="98"/>
      <c r="J133" s="30"/>
      <c r="K133" s="30"/>
      <c r="L133" s="33"/>
      <c r="M133" s="184"/>
      <c r="N133" s="55"/>
      <c r="O133" s="55"/>
      <c r="P133" s="55"/>
      <c r="Q133" s="55"/>
      <c r="R133" s="55"/>
      <c r="S133" s="55"/>
      <c r="T133" s="56"/>
      <c r="AT133" s="12" t="s">
        <v>131</v>
      </c>
      <c r="AU133" s="12" t="s">
        <v>79</v>
      </c>
    </row>
    <row r="134" spans="2:65" s="1" customFormat="1" ht="16.5" customHeight="1">
      <c r="B134" s="29"/>
      <c r="C134" s="169" t="s">
        <v>209</v>
      </c>
      <c r="D134" s="169" t="s">
        <v>123</v>
      </c>
      <c r="E134" s="170" t="s">
        <v>210</v>
      </c>
      <c r="F134" s="171" t="s">
        <v>211</v>
      </c>
      <c r="G134" s="172" t="s">
        <v>126</v>
      </c>
      <c r="H134" s="173">
        <v>55</v>
      </c>
      <c r="I134" s="174"/>
      <c r="J134" s="175">
        <f>ROUND(I134*H134,2)</f>
        <v>0</v>
      </c>
      <c r="K134" s="171" t="s">
        <v>212</v>
      </c>
      <c r="L134" s="176"/>
      <c r="M134" s="177" t="s">
        <v>1</v>
      </c>
      <c r="N134" s="178" t="s">
        <v>40</v>
      </c>
      <c r="O134" s="55"/>
      <c r="P134" s="179">
        <f>O134*H134</f>
        <v>0</v>
      </c>
      <c r="Q134" s="179">
        <v>4.0000000000000003E-5</v>
      </c>
      <c r="R134" s="179">
        <f>Q134*H134</f>
        <v>2.2000000000000001E-3</v>
      </c>
      <c r="S134" s="179">
        <v>0</v>
      </c>
      <c r="T134" s="180">
        <f>S134*H134</f>
        <v>0</v>
      </c>
      <c r="AR134" s="12" t="s">
        <v>128</v>
      </c>
      <c r="AT134" s="12" t="s">
        <v>123</v>
      </c>
      <c r="AU134" s="12" t="s">
        <v>79</v>
      </c>
      <c r="AY134" s="12" t="s">
        <v>120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2" t="s">
        <v>77</v>
      </c>
      <c r="BK134" s="181">
        <f>ROUND(I134*H134,2)</f>
        <v>0</v>
      </c>
      <c r="BL134" s="12" t="s">
        <v>129</v>
      </c>
      <c r="BM134" s="12" t="s">
        <v>213</v>
      </c>
    </row>
    <row r="135" spans="2:65" s="1" customFormat="1" ht="10.199999999999999">
      <c r="B135" s="29"/>
      <c r="C135" s="30"/>
      <c r="D135" s="182" t="s">
        <v>131</v>
      </c>
      <c r="E135" s="30"/>
      <c r="F135" s="183" t="s">
        <v>211</v>
      </c>
      <c r="G135" s="30"/>
      <c r="H135" s="30"/>
      <c r="I135" s="98"/>
      <c r="J135" s="30"/>
      <c r="K135" s="30"/>
      <c r="L135" s="33"/>
      <c r="M135" s="184"/>
      <c r="N135" s="55"/>
      <c r="O135" s="55"/>
      <c r="P135" s="55"/>
      <c r="Q135" s="55"/>
      <c r="R135" s="55"/>
      <c r="S135" s="55"/>
      <c r="T135" s="56"/>
      <c r="AT135" s="12" t="s">
        <v>131</v>
      </c>
      <c r="AU135" s="12" t="s">
        <v>79</v>
      </c>
    </row>
    <row r="136" spans="2:65" s="1" customFormat="1" ht="19.2">
      <c r="B136" s="29"/>
      <c r="C136" s="30"/>
      <c r="D136" s="182" t="s">
        <v>175</v>
      </c>
      <c r="E136" s="30"/>
      <c r="F136" s="194" t="s">
        <v>214</v>
      </c>
      <c r="G136" s="30"/>
      <c r="H136" s="30"/>
      <c r="I136" s="98"/>
      <c r="J136" s="30"/>
      <c r="K136" s="30"/>
      <c r="L136" s="33"/>
      <c r="M136" s="184"/>
      <c r="N136" s="55"/>
      <c r="O136" s="55"/>
      <c r="P136" s="55"/>
      <c r="Q136" s="55"/>
      <c r="R136" s="55"/>
      <c r="S136" s="55"/>
      <c r="T136" s="56"/>
      <c r="AT136" s="12" t="s">
        <v>175</v>
      </c>
      <c r="AU136" s="12" t="s">
        <v>79</v>
      </c>
    </row>
    <row r="137" spans="2:65" s="1" customFormat="1" ht="16.5" customHeight="1">
      <c r="B137" s="29"/>
      <c r="C137" s="185" t="s">
        <v>215</v>
      </c>
      <c r="D137" s="185" t="s">
        <v>132</v>
      </c>
      <c r="E137" s="186" t="s">
        <v>216</v>
      </c>
      <c r="F137" s="187" t="s">
        <v>217</v>
      </c>
      <c r="G137" s="188" t="s">
        <v>126</v>
      </c>
      <c r="H137" s="189">
        <v>675</v>
      </c>
      <c r="I137" s="190"/>
      <c r="J137" s="191">
        <f>ROUND(I137*H137,2)</f>
        <v>0</v>
      </c>
      <c r="K137" s="187" t="s">
        <v>127</v>
      </c>
      <c r="L137" s="33"/>
      <c r="M137" s="192" t="s">
        <v>1</v>
      </c>
      <c r="N137" s="193" t="s">
        <v>40</v>
      </c>
      <c r="O137" s="55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AR137" s="12" t="s">
        <v>129</v>
      </c>
      <c r="AT137" s="12" t="s">
        <v>132</v>
      </c>
      <c r="AU137" s="12" t="s">
        <v>79</v>
      </c>
      <c r="AY137" s="12" t="s">
        <v>120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2" t="s">
        <v>77</v>
      </c>
      <c r="BK137" s="181">
        <f>ROUND(I137*H137,2)</f>
        <v>0</v>
      </c>
      <c r="BL137" s="12" t="s">
        <v>129</v>
      </c>
      <c r="BM137" s="12" t="s">
        <v>218</v>
      </c>
    </row>
    <row r="138" spans="2:65" s="1" customFormat="1" ht="10.199999999999999">
      <c r="B138" s="29"/>
      <c r="C138" s="30"/>
      <c r="D138" s="182" t="s">
        <v>131</v>
      </c>
      <c r="E138" s="30"/>
      <c r="F138" s="183" t="s">
        <v>219</v>
      </c>
      <c r="G138" s="30"/>
      <c r="H138" s="30"/>
      <c r="I138" s="98"/>
      <c r="J138" s="30"/>
      <c r="K138" s="30"/>
      <c r="L138" s="33"/>
      <c r="M138" s="184"/>
      <c r="N138" s="55"/>
      <c r="O138" s="55"/>
      <c r="P138" s="55"/>
      <c r="Q138" s="55"/>
      <c r="R138" s="55"/>
      <c r="S138" s="55"/>
      <c r="T138" s="56"/>
      <c r="AT138" s="12" t="s">
        <v>131</v>
      </c>
      <c r="AU138" s="12" t="s">
        <v>79</v>
      </c>
    </row>
    <row r="139" spans="2:65" s="1" customFormat="1" ht="16.5" customHeight="1">
      <c r="B139" s="29"/>
      <c r="C139" s="185" t="s">
        <v>220</v>
      </c>
      <c r="D139" s="185" t="s">
        <v>132</v>
      </c>
      <c r="E139" s="186" t="s">
        <v>221</v>
      </c>
      <c r="F139" s="187" t="s">
        <v>222</v>
      </c>
      <c r="G139" s="188" t="s">
        <v>126</v>
      </c>
      <c r="H139" s="189">
        <v>695</v>
      </c>
      <c r="I139" s="190"/>
      <c r="J139" s="191">
        <f>ROUND(I139*H139,2)</f>
        <v>0</v>
      </c>
      <c r="K139" s="187" t="s">
        <v>127</v>
      </c>
      <c r="L139" s="33"/>
      <c r="M139" s="192" t="s">
        <v>1</v>
      </c>
      <c r="N139" s="193" t="s">
        <v>40</v>
      </c>
      <c r="O139" s="55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AR139" s="12" t="s">
        <v>129</v>
      </c>
      <c r="AT139" s="12" t="s">
        <v>132</v>
      </c>
      <c r="AU139" s="12" t="s">
        <v>79</v>
      </c>
      <c r="AY139" s="12" t="s">
        <v>120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2" t="s">
        <v>77</v>
      </c>
      <c r="BK139" s="181">
        <f>ROUND(I139*H139,2)</f>
        <v>0</v>
      </c>
      <c r="BL139" s="12" t="s">
        <v>129</v>
      </c>
      <c r="BM139" s="12" t="s">
        <v>223</v>
      </c>
    </row>
    <row r="140" spans="2:65" s="1" customFormat="1" ht="10.199999999999999">
      <c r="B140" s="29"/>
      <c r="C140" s="30"/>
      <c r="D140" s="182" t="s">
        <v>131</v>
      </c>
      <c r="E140" s="30"/>
      <c r="F140" s="183" t="s">
        <v>224</v>
      </c>
      <c r="G140" s="30"/>
      <c r="H140" s="30"/>
      <c r="I140" s="98"/>
      <c r="J140" s="30"/>
      <c r="K140" s="30"/>
      <c r="L140" s="33"/>
      <c r="M140" s="184"/>
      <c r="N140" s="55"/>
      <c r="O140" s="55"/>
      <c r="P140" s="55"/>
      <c r="Q140" s="55"/>
      <c r="R140" s="55"/>
      <c r="S140" s="55"/>
      <c r="T140" s="56"/>
      <c r="AT140" s="12" t="s">
        <v>131</v>
      </c>
      <c r="AU140" s="12" t="s">
        <v>79</v>
      </c>
    </row>
    <row r="141" spans="2:65" s="1" customFormat="1" ht="16.5" customHeight="1">
      <c r="B141" s="29"/>
      <c r="C141" s="185" t="s">
        <v>7</v>
      </c>
      <c r="D141" s="185" t="s">
        <v>132</v>
      </c>
      <c r="E141" s="186" t="s">
        <v>225</v>
      </c>
      <c r="F141" s="187" t="s">
        <v>226</v>
      </c>
      <c r="G141" s="188" t="s">
        <v>126</v>
      </c>
      <c r="H141" s="189">
        <v>163</v>
      </c>
      <c r="I141" s="190"/>
      <c r="J141" s="191">
        <f>ROUND(I141*H141,2)</f>
        <v>0</v>
      </c>
      <c r="K141" s="187" t="s">
        <v>127</v>
      </c>
      <c r="L141" s="33"/>
      <c r="M141" s="192" t="s">
        <v>1</v>
      </c>
      <c r="N141" s="193" t="s">
        <v>40</v>
      </c>
      <c r="O141" s="55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AR141" s="12" t="s">
        <v>129</v>
      </c>
      <c r="AT141" s="12" t="s">
        <v>132</v>
      </c>
      <c r="AU141" s="12" t="s">
        <v>79</v>
      </c>
      <c r="AY141" s="12" t="s">
        <v>120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2" t="s">
        <v>77</v>
      </c>
      <c r="BK141" s="181">
        <f>ROUND(I141*H141,2)</f>
        <v>0</v>
      </c>
      <c r="BL141" s="12" t="s">
        <v>129</v>
      </c>
      <c r="BM141" s="12" t="s">
        <v>227</v>
      </c>
    </row>
    <row r="142" spans="2:65" s="1" customFormat="1" ht="10.199999999999999">
      <c r="B142" s="29"/>
      <c r="C142" s="30"/>
      <c r="D142" s="182" t="s">
        <v>131</v>
      </c>
      <c r="E142" s="30"/>
      <c r="F142" s="183" t="s">
        <v>228</v>
      </c>
      <c r="G142" s="30"/>
      <c r="H142" s="30"/>
      <c r="I142" s="98"/>
      <c r="J142" s="30"/>
      <c r="K142" s="30"/>
      <c r="L142" s="33"/>
      <c r="M142" s="184"/>
      <c r="N142" s="55"/>
      <c r="O142" s="55"/>
      <c r="P142" s="55"/>
      <c r="Q142" s="55"/>
      <c r="R142" s="55"/>
      <c r="S142" s="55"/>
      <c r="T142" s="56"/>
      <c r="AT142" s="12" t="s">
        <v>131</v>
      </c>
      <c r="AU142" s="12" t="s">
        <v>79</v>
      </c>
    </row>
    <row r="143" spans="2:65" s="1" customFormat="1" ht="16.5" customHeight="1">
      <c r="B143" s="29"/>
      <c r="C143" s="185" t="s">
        <v>229</v>
      </c>
      <c r="D143" s="185" t="s">
        <v>132</v>
      </c>
      <c r="E143" s="186" t="s">
        <v>230</v>
      </c>
      <c r="F143" s="187" t="s">
        <v>231</v>
      </c>
      <c r="G143" s="188" t="s">
        <v>126</v>
      </c>
      <c r="H143" s="189">
        <v>196</v>
      </c>
      <c r="I143" s="190"/>
      <c r="J143" s="191">
        <f>ROUND(I143*H143,2)</f>
        <v>0</v>
      </c>
      <c r="K143" s="187" t="s">
        <v>127</v>
      </c>
      <c r="L143" s="33"/>
      <c r="M143" s="192" t="s">
        <v>1</v>
      </c>
      <c r="N143" s="193" t="s">
        <v>40</v>
      </c>
      <c r="O143" s="55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12" t="s">
        <v>129</v>
      </c>
      <c r="AT143" s="12" t="s">
        <v>132</v>
      </c>
      <c r="AU143" s="12" t="s">
        <v>79</v>
      </c>
      <c r="AY143" s="12" t="s">
        <v>120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2" t="s">
        <v>77</v>
      </c>
      <c r="BK143" s="181">
        <f>ROUND(I143*H143,2)</f>
        <v>0</v>
      </c>
      <c r="BL143" s="12" t="s">
        <v>129</v>
      </c>
      <c r="BM143" s="12" t="s">
        <v>232</v>
      </c>
    </row>
    <row r="144" spans="2:65" s="1" customFormat="1" ht="10.199999999999999">
      <c r="B144" s="29"/>
      <c r="C144" s="30"/>
      <c r="D144" s="182" t="s">
        <v>131</v>
      </c>
      <c r="E144" s="30"/>
      <c r="F144" s="183" t="s">
        <v>233</v>
      </c>
      <c r="G144" s="30"/>
      <c r="H144" s="30"/>
      <c r="I144" s="98"/>
      <c r="J144" s="30"/>
      <c r="K144" s="30"/>
      <c r="L144" s="33"/>
      <c r="M144" s="184"/>
      <c r="N144" s="55"/>
      <c r="O144" s="55"/>
      <c r="P144" s="55"/>
      <c r="Q144" s="55"/>
      <c r="R144" s="55"/>
      <c r="S144" s="55"/>
      <c r="T144" s="56"/>
      <c r="AT144" s="12" t="s">
        <v>131</v>
      </c>
      <c r="AU144" s="12" t="s">
        <v>79</v>
      </c>
    </row>
    <row r="145" spans="2:65" s="1" customFormat="1" ht="16.5" customHeight="1">
      <c r="B145" s="29"/>
      <c r="C145" s="185" t="s">
        <v>234</v>
      </c>
      <c r="D145" s="185" t="s">
        <v>132</v>
      </c>
      <c r="E145" s="186" t="s">
        <v>235</v>
      </c>
      <c r="F145" s="187" t="s">
        <v>236</v>
      </c>
      <c r="G145" s="188" t="s">
        <v>154</v>
      </c>
      <c r="H145" s="189">
        <v>30</v>
      </c>
      <c r="I145" s="190"/>
      <c r="J145" s="191">
        <f>ROUND(I145*H145,2)</f>
        <v>0</v>
      </c>
      <c r="K145" s="187" t="s">
        <v>127</v>
      </c>
      <c r="L145" s="33"/>
      <c r="M145" s="192" t="s">
        <v>1</v>
      </c>
      <c r="N145" s="193" t="s">
        <v>40</v>
      </c>
      <c r="O145" s="55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12" t="s">
        <v>129</v>
      </c>
      <c r="AT145" s="12" t="s">
        <v>132</v>
      </c>
      <c r="AU145" s="12" t="s">
        <v>79</v>
      </c>
      <c r="AY145" s="12" t="s">
        <v>120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2" t="s">
        <v>77</v>
      </c>
      <c r="BK145" s="181">
        <f>ROUND(I145*H145,2)</f>
        <v>0</v>
      </c>
      <c r="BL145" s="12" t="s">
        <v>129</v>
      </c>
      <c r="BM145" s="12" t="s">
        <v>237</v>
      </c>
    </row>
    <row r="146" spans="2:65" s="1" customFormat="1" ht="10.199999999999999">
      <c r="B146" s="29"/>
      <c r="C146" s="30"/>
      <c r="D146" s="182" t="s">
        <v>131</v>
      </c>
      <c r="E146" s="30"/>
      <c r="F146" s="183" t="s">
        <v>238</v>
      </c>
      <c r="G146" s="30"/>
      <c r="H146" s="30"/>
      <c r="I146" s="98"/>
      <c r="J146" s="30"/>
      <c r="K146" s="30"/>
      <c r="L146" s="33"/>
      <c r="M146" s="184"/>
      <c r="N146" s="55"/>
      <c r="O146" s="55"/>
      <c r="P146" s="55"/>
      <c r="Q146" s="55"/>
      <c r="R146" s="55"/>
      <c r="S146" s="55"/>
      <c r="T146" s="56"/>
      <c r="AT146" s="12" t="s">
        <v>131</v>
      </c>
      <c r="AU146" s="12" t="s">
        <v>79</v>
      </c>
    </row>
    <row r="147" spans="2:65" s="1" customFormat="1" ht="16.5" customHeight="1">
      <c r="B147" s="29"/>
      <c r="C147" s="185" t="s">
        <v>239</v>
      </c>
      <c r="D147" s="185" t="s">
        <v>132</v>
      </c>
      <c r="E147" s="186" t="s">
        <v>240</v>
      </c>
      <c r="F147" s="187" t="s">
        <v>241</v>
      </c>
      <c r="G147" s="188" t="s">
        <v>154</v>
      </c>
      <c r="H147" s="189">
        <v>10</v>
      </c>
      <c r="I147" s="190"/>
      <c r="J147" s="191">
        <f>ROUND(I147*H147,2)</f>
        <v>0</v>
      </c>
      <c r="K147" s="187" t="s">
        <v>127</v>
      </c>
      <c r="L147" s="33"/>
      <c r="M147" s="192" t="s">
        <v>1</v>
      </c>
      <c r="N147" s="193" t="s">
        <v>40</v>
      </c>
      <c r="O147" s="55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12" t="s">
        <v>129</v>
      </c>
      <c r="AT147" s="12" t="s">
        <v>132</v>
      </c>
      <c r="AU147" s="12" t="s">
        <v>79</v>
      </c>
      <c r="AY147" s="12" t="s">
        <v>120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2" t="s">
        <v>77</v>
      </c>
      <c r="BK147" s="181">
        <f>ROUND(I147*H147,2)</f>
        <v>0</v>
      </c>
      <c r="BL147" s="12" t="s">
        <v>129</v>
      </c>
      <c r="BM147" s="12" t="s">
        <v>242</v>
      </c>
    </row>
    <row r="148" spans="2:65" s="1" customFormat="1" ht="10.199999999999999">
      <c r="B148" s="29"/>
      <c r="C148" s="30"/>
      <c r="D148" s="182" t="s">
        <v>131</v>
      </c>
      <c r="E148" s="30"/>
      <c r="F148" s="183" t="s">
        <v>243</v>
      </c>
      <c r="G148" s="30"/>
      <c r="H148" s="30"/>
      <c r="I148" s="98"/>
      <c r="J148" s="30"/>
      <c r="K148" s="30"/>
      <c r="L148" s="33"/>
      <c r="M148" s="184"/>
      <c r="N148" s="55"/>
      <c r="O148" s="55"/>
      <c r="P148" s="55"/>
      <c r="Q148" s="55"/>
      <c r="R148" s="55"/>
      <c r="S148" s="55"/>
      <c r="T148" s="56"/>
      <c r="AT148" s="12" t="s">
        <v>131</v>
      </c>
      <c r="AU148" s="12" t="s">
        <v>79</v>
      </c>
    </row>
    <row r="149" spans="2:65" s="1" customFormat="1" ht="16.5" customHeight="1">
      <c r="B149" s="29"/>
      <c r="C149" s="169" t="s">
        <v>244</v>
      </c>
      <c r="D149" s="169" t="s">
        <v>123</v>
      </c>
      <c r="E149" s="170" t="s">
        <v>245</v>
      </c>
      <c r="F149" s="171" t="s">
        <v>246</v>
      </c>
      <c r="G149" s="172" t="s">
        <v>154</v>
      </c>
      <c r="H149" s="173">
        <v>40</v>
      </c>
      <c r="I149" s="174"/>
      <c r="J149" s="175">
        <f>ROUND(I149*H149,2)</f>
        <v>0</v>
      </c>
      <c r="K149" s="171" t="s">
        <v>1</v>
      </c>
      <c r="L149" s="176"/>
      <c r="M149" s="177" t="s">
        <v>1</v>
      </c>
      <c r="N149" s="178" t="s">
        <v>40</v>
      </c>
      <c r="O149" s="55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12" t="s">
        <v>128</v>
      </c>
      <c r="AT149" s="12" t="s">
        <v>123</v>
      </c>
      <c r="AU149" s="12" t="s">
        <v>79</v>
      </c>
      <c r="AY149" s="12" t="s">
        <v>120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2" t="s">
        <v>77</v>
      </c>
      <c r="BK149" s="181">
        <f>ROUND(I149*H149,2)</f>
        <v>0</v>
      </c>
      <c r="BL149" s="12" t="s">
        <v>129</v>
      </c>
      <c r="BM149" s="12" t="s">
        <v>247</v>
      </c>
    </row>
    <row r="150" spans="2:65" s="1" customFormat="1" ht="10.199999999999999">
      <c r="B150" s="29"/>
      <c r="C150" s="30"/>
      <c r="D150" s="182" t="s">
        <v>131</v>
      </c>
      <c r="E150" s="30"/>
      <c r="F150" s="183" t="s">
        <v>246</v>
      </c>
      <c r="G150" s="30"/>
      <c r="H150" s="30"/>
      <c r="I150" s="98"/>
      <c r="J150" s="30"/>
      <c r="K150" s="30"/>
      <c r="L150" s="33"/>
      <c r="M150" s="184"/>
      <c r="N150" s="55"/>
      <c r="O150" s="55"/>
      <c r="P150" s="55"/>
      <c r="Q150" s="55"/>
      <c r="R150" s="55"/>
      <c r="S150" s="55"/>
      <c r="T150" s="56"/>
      <c r="AT150" s="12" t="s">
        <v>131</v>
      </c>
      <c r="AU150" s="12" t="s">
        <v>79</v>
      </c>
    </row>
    <row r="151" spans="2:65" s="1" customFormat="1" ht="16.5" customHeight="1">
      <c r="B151" s="29"/>
      <c r="C151" s="185" t="s">
        <v>248</v>
      </c>
      <c r="D151" s="185" t="s">
        <v>132</v>
      </c>
      <c r="E151" s="186" t="s">
        <v>249</v>
      </c>
      <c r="F151" s="187" t="s">
        <v>250</v>
      </c>
      <c r="G151" s="188" t="s">
        <v>154</v>
      </c>
      <c r="H151" s="189">
        <v>5</v>
      </c>
      <c r="I151" s="190"/>
      <c r="J151" s="191">
        <f>ROUND(I151*H151,2)</f>
        <v>0</v>
      </c>
      <c r="K151" s="187" t="s">
        <v>127</v>
      </c>
      <c r="L151" s="33"/>
      <c r="M151" s="192" t="s">
        <v>1</v>
      </c>
      <c r="N151" s="193" t="s">
        <v>40</v>
      </c>
      <c r="O151" s="55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12" t="s">
        <v>129</v>
      </c>
      <c r="AT151" s="12" t="s">
        <v>132</v>
      </c>
      <c r="AU151" s="12" t="s">
        <v>79</v>
      </c>
      <c r="AY151" s="12" t="s">
        <v>120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2" t="s">
        <v>77</v>
      </c>
      <c r="BK151" s="181">
        <f>ROUND(I151*H151,2)</f>
        <v>0</v>
      </c>
      <c r="BL151" s="12" t="s">
        <v>129</v>
      </c>
      <c r="BM151" s="12" t="s">
        <v>251</v>
      </c>
    </row>
    <row r="152" spans="2:65" s="1" customFormat="1" ht="10.199999999999999">
      <c r="B152" s="29"/>
      <c r="C152" s="30"/>
      <c r="D152" s="182" t="s">
        <v>131</v>
      </c>
      <c r="E152" s="30"/>
      <c r="F152" s="183" t="s">
        <v>252</v>
      </c>
      <c r="G152" s="30"/>
      <c r="H152" s="30"/>
      <c r="I152" s="98"/>
      <c r="J152" s="30"/>
      <c r="K152" s="30"/>
      <c r="L152" s="33"/>
      <c r="M152" s="184"/>
      <c r="N152" s="55"/>
      <c r="O152" s="55"/>
      <c r="P152" s="55"/>
      <c r="Q152" s="55"/>
      <c r="R152" s="55"/>
      <c r="S152" s="55"/>
      <c r="T152" s="56"/>
      <c r="AT152" s="12" t="s">
        <v>131</v>
      </c>
      <c r="AU152" s="12" t="s">
        <v>79</v>
      </c>
    </row>
    <row r="153" spans="2:65" s="1" customFormat="1" ht="16.5" customHeight="1">
      <c r="B153" s="29"/>
      <c r="C153" s="169" t="s">
        <v>253</v>
      </c>
      <c r="D153" s="169" t="s">
        <v>123</v>
      </c>
      <c r="E153" s="170" t="s">
        <v>254</v>
      </c>
      <c r="F153" s="171" t="s">
        <v>255</v>
      </c>
      <c r="G153" s="172" t="s">
        <v>154</v>
      </c>
      <c r="H153" s="173">
        <v>5</v>
      </c>
      <c r="I153" s="174"/>
      <c r="J153" s="175">
        <f>ROUND(I153*H153,2)</f>
        <v>0</v>
      </c>
      <c r="K153" s="171" t="s">
        <v>127</v>
      </c>
      <c r="L153" s="176"/>
      <c r="M153" s="177" t="s">
        <v>1</v>
      </c>
      <c r="N153" s="178" t="s">
        <v>40</v>
      </c>
      <c r="O153" s="55"/>
      <c r="P153" s="179">
        <f>O153*H153</f>
        <v>0</v>
      </c>
      <c r="Q153" s="179">
        <v>4.0000000000000002E-4</v>
      </c>
      <c r="R153" s="179">
        <f>Q153*H153</f>
        <v>2E-3</v>
      </c>
      <c r="S153" s="179">
        <v>0</v>
      </c>
      <c r="T153" s="180">
        <f>S153*H153</f>
        <v>0</v>
      </c>
      <c r="AR153" s="12" t="s">
        <v>128</v>
      </c>
      <c r="AT153" s="12" t="s">
        <v>123</v>
      </c>
      <c r="AU153" s="12" t="s">
        <v>79</v>
      </c>
      <c r="AY153" s="12" t="s">
        <v>120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2" t="s">
        <v>77</v>
      </c>
      <c r="BK153" s="181">
        <f>ROUND(I153*H153,2)</f>
        <v>0</v>
      </c>
      <c r="BL153" s="12" t="s">
        <v>129</v>
      </c>
      <c r="BM153" s="12" t="s">
        <v>256</v>
      </c>
    </row>
    <row r="154" spans="2:65" s="1" customFormat="1" ht="10.199999999999999">
      <c r="B154" s="29"/>
      <c r="C154" s="30"/>
      <c r="D154" s="182" t="s">
        <v>131</v>
      </c>
      <c r="E154" s="30"/>
      <c r="F154" s="183" t="s">
        <v>255</v>
      </c>
      <c r="G154" s="30"/>
      <c r="H154" s="30"/>
      <c r="I154" s="98"/>
      <c r="J154" s="30"/>
      <c r="K154" s="30"/>
      <c r="L154" s="33"/>
      <c r="M154" s="184"/>
      <c r="N154" s="55"/>
      <c r="O154" s="55"/>
      <c r="P154" s="55"/>
      <c r="Q154" s="55"/>
      <c r="R154" s="55"/>
      <c r="S154" s="55"/>
      <c r="T154" s="56"/>
      <c r="AT154" s="12" t="s">
        <v>131</v>
      </c>
      <c r="AU154" s="12" t="s">
        <v>79</v>
      </c>
    </row>
    <row r="155" spans="2:65" s="1" customFormat="1" ht="16.5" customHeight="1">
      <c r="B155" s="29"/>
      <c r="C155" s="185" t="s">
        <v>257</v>
      </c>
      <c r="D155" s="185" t="s">
        <v>132</v>
      </c>
      <c r="E155" s="186" t="s">
        <v>258</v>
      </c>
      <c r="F155" s="187" t="s">
        <v>259</v>
      </c>
      <c r="G155" s="188" t="s">
        <v>154</v>
      </c>
      <c r="H155" s="189">
        <v>1</v>
      </c>
      <c r="I155" s="190"/>
      <c r="J155" s="191">
        <f>ROUND(I155*H155,2)</f>
        <v>0</v>
      </c>
      <c r="K155" s="187" t="s">
        <v>127</v>
      </c>
      <c r="L155" s="33"/>
      <c r="M155" s="192" t="s">
        <v>1</v>
      </c>
      <c r="N155" s="193" t="s">
        <v>40</v>
      </c>
      <c r="O155" s="55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12" t="s">
        <v>129</v>
      </c>
      <c r="AT155" s="12" t="s">
        <v>132</v>
      </c>
      <c r="AU155" s="12" t="s">
        <v>79</v>
      </c>
      <c r="AY155" s="12" t="s">
        <v>120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2" t="s">
        <v>77</v>
      </c>
      <c r="BK155" s="181">
        <f>ROUND(I155*H155,2)</f>
        <v>0</v>
      </c>
      <c r="BL155" s="12" t="s">
        <v>129</v>
      </c>
      <c r="BM155" s="12" t="s">
        <v>260</v>
      </c>
    </row>
    <row r="156" spans="2:65" s="1" customFormat="1" ht="10.199999999999999">
      <c r="B156" s="29"/>
      <c r="C156" s="30"/>
      <c r="D156" s="182" t="s">
        <v>131</v>
      </c>
      <c r="E156" s="30"/>
      <c r="F156" s="183" t="s">
        <v>259</v>
      </c>
      <c r="G156" s="30"/>
      <c r="H156" s="30"/>
      <c r="I156" s="98"/>
      <c r="J156" s="30"/>
      <c r="K156" s="30"/>
      <c r="L156" s="33"/>
      <c r="M156" s="184"/>
      <c r="N156" s="55"/>
      <c r="O156" s="55"/>
      <c r="P156" s="55"/>
      <c r="Q156" s="55"/>
      <c r="R156" s="55"/>
      <c r="S156" s="55"/>
      <c r="T156" s="56"/>
      <c r="AT156" s="12" t="s">
        <v>131</v>
      </c>
      <c r="AU156" s="12" t="s">
        <v>79</v>
      </c>
    </row>
    <row r="157" spans="2:65" s="1" customFormat="1" ht="16.5" customHeight="1">
      <c r="B157" s="29"/>
      <c r="C157" s="185" t="s">
        <v>261</v>
      </c>
      <c r="D157" s="185" t="s">
        <v>132</v>
      </c>
      <c r="E157" s="186" t="s">
        <v>262</v>
      </c>
      <c r="F157" s="187" t="s">
        <v>263</v>
      </c>
      <c r="G157" s="188" t="s">
        <v>154</v>
      </c>
      <c r="H157" s="189">
        <v>1</v>
      </c>
      <c r="I157" s="190"/>
      <c r="J157" s="191">
        <f>ROUND(I157*H157,2)</f>
        <v>0</v>
      </c>
      <c r="K157" s="187" t="s">
        <v>127</v>
      </c>
      <c r="L157" s="33"/>
      <c r="M157" s="192" t="s">
        <v>1</v>
      </c>
      <c r="N157" s="193" t="s">
        <v>40</v>
      </c>
      <c r="O157" s="55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12" t="s">
        <v>129</v>
      </c>
      <c r="AT157" s="12" t="s">
        <v>132</v>
      </c>
      <c r="AU157" s="12" t="s">
        <v>79</v>
      </c>
      <c r="AY157" s="12" t="s">
        <v>120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2" t="s">
        <v>77</v>
      </c>
      <c r="BK157" s="181">
        <f>ROUND(I157*H157,2)</f>
        <v>0</v>
      </c>
      <c r="BL157" s="12" t="s">
        <v>129</v>
      </c>
      <c r="BM157" s="12" t="s">
        <v>264</v>
      </c>
    </row>
    <row r="158" spans="2:65" s="1" customFormat="1" ht="10.199999999999999">
      <c r="B158" s="29"/>
      <c r="C158" s="30"/>
      <c r="D158" s="182" t="s">
        <v>131</v>
      </c>
      <c r="E158" s="30"/>
      <c r="F158" s="183" t="s">
        <v>263</v>
      </c>
      <c r="G158" s="30"/>
      <c r="H158" s="30"/>
      <c r="I158" s="98"/>
      <c r="J158" s="30"/>
      <c r="K158" s="30"/>
      <c r="L158" s="33"/>
      <c r="M158" s="184"/>
      <c r="N158" s="55"/>
      <c r="O158" s="55"/>
      <c r="P158" s="55"/>
      <c r="Q158" s="55"/>
      <c r="R158" s="55"/>
      <c r="S158" s="55"/>
      <c r="T158" s="56"/>
      <c r="AT158" s="12" t="s">
        <v>131</v>
      </c>
      <c r="AU158" s="12" t="s">
        <v>79</v>
      </c>
    </row>
    <row r="159" spans="2:65" s="1" customFormat="1" ht="16.5" customHeight="1">
      <c r="B159" s="29"/>
      <c r="C159" s="185" t="s">
        <v>265</v>
      </c>
      <c r="D159" s="185" t="s">
        <v>132</v>
      </c>
      <c r="E159" s="186" t="s">
        <v>266</v>
      </c>
      <c r="F159" s="187" t="s">
        <v>267</v>
      </c>
      <c r="G159" s="188" t="s">
        <v>268</v>
      </c>
      <c r="H159" s="189">
        <v>1</v>
      </c>
      <c r="I159" s="190"/>
      <c r="J159" s="191">
        <f>ROUND(I159*H159,2)</f>
        <v>0</v>
      </c>
      <c r="K159" s="187" t="s">
        <v>1</v>
      </c>
      <c r="L159" s="33"/>
      <c r="M159" s="192" t="s">
        <v>1</v>
      </c>
      <c r="N159" s="193" t="s">
        <v>40</v>
      </c>
      <c r="O159" s="55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12" t="s">
        <v>129</v>
      </c>
      <c r="AT159" s="12" t="s">
        <v>132</v>
      </c>
      <c r="AU159" s="12" t="s">
        <v>79</v>
      </c>
      <c r="AY159" s="12" t="s">
        <v>120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2" t="s">
        <v>77</v>
      </c>
      <c r="BK159" s="181">
        <f>ROUND(I159*H159,2)</f>
        <v>0</v>
      </c>
      <c r="BL159" s="12" t="s">
        <v>129</v>
      </c>
      <c r="BM159" s="12" t="s">
        <v>269</v>
      </c>
    </row>
    <row r="160" spans="2:65" s="1" customFormat="1" ht="10.199999999999999">
      <c r="B160" s="29"/>
      <c r="C160" s="30"/>
      <c r="D160" s="182" t="s">
        <v>131</v>
      </c>
      <c r="E160" s="30"/>
      <c r="F160" s="183" t="s">
        <v>270</v>
      </c>
      <c r="G160" s="30"/>
      <c r="H160" s="30"/>
      <c r="I160" s="98"/>
      <c r="J160" s="30"/>
      <c r="K160" s="30"/>
      <c r="L160" s="33"/>
      <c r="M160" s="184"/>
      <c r="N160" s="55"/>
      <c r="O160" s="55"/>
      <c r="P160" s="55"/>
      <c r="Q160" s="55"/>
      <c r="R160" s="55"/>
      <c r="S160" s="55"/>
      <c r="T160" s="56"/>
      <c r="AT160" s="12" t="s">
        <v>131</v>
      </c>
      <c r="AU160" s="12" t="s">
        <v>79</v>
      </c>
    </row>
    <row r="161" spans="2:65" s="1" customFormat="1" ht="16.5" customHeight="1">
      <c r="B161" s="29"/>
      <c r="C161" s="185" t="s">
        <v>271</v>
      </c>
      <c r="D161" s="185" t="s">
        <v>132</v>
      </c>
      <c r="E161" s="186" t="s">
        <v>272</v>
      </c>
      <c r="F161" s="187" t="s">
        <v>273</v>
      </c>
      <c r="G161" s="188" t="s">
        <v>154</v>
      </c>
      <c r="H161" s="189">
        <v>1</v>
      </c>
      <c r="I161" s="190"/>
      <c r="J161" s="191">
        <f>ROUND(I161*H161,2)</f>
        <v>0</v>
      </c>
      <c r="K161" s="187" t="s">
        <v>1</v>
      </c>
      <c r="L161" s="33"/>
      <c r="M161" s="192" t="s">
        <v>1</v>
      </c>
      <c r="N161" s="193" t="s">
        <v>40</v>
      </c>
      <c r="O161" s="55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12" t="s">
        <v>129</v>
      </c>
      <c r="AT161" s="12" t="s">
        <v>132</v>
      </c>
      <c r="AU161" s="12" t="s">
        <v>79</v>
      </c>
      <c r="AY161" s="12" t="s">
        <v>120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2" t="s">
        <v>77</v>
      </c>
      <c r="BK161" s="181">
        <f>ROUND(I161*H161,2)</f>
        <v>0</v>
      </c>
      <c r="BL161" s="12" t="s">
        <v>129</v>
      </c>
      <c r="BM161" s="12" t="s">
        <v>274</v>
      </c>
    </row>
    <row r="162" spans="2:65" s="1" customFormat="1" ht="10.199999999999999">
      <c r="B162" s="29"/>
      <c r="C162" s="30"/>
      <c r="D162" s="182" t="s">
        <v>131</v>
      </c>
      <c r="E162" s="30"/>
      <c r="F162" s="183" t="s">
        <v>273</v>
      </c>
      <c r="G162" s="30"/>
      <c r="H162" s="30"/>
      <c r="I162" s="98"/>
      <c r="J162" s="30"/>
      <c r="K162" s="30"/>
      <c r="L162" s="33"/>
      <c r="M162" s="184"/>
      <c r="N162" s="55"/>
      <c r="O162" s="55"/>
      <c r="P162" s="55"/>
      <c r="Q162" s="55"/>
      <c r="R162" s="55"/>
      <c r="S162" s="55"/>
      <c r="T162" s="56"/>
      <c r="AT162" s="12" t="s">
        <v>131</v>
      </c>
      <c r="AU162" s="12" t="s">
        <v>79</v>
      </c>
    </row>
    <row r="163" spans="2:65" s="1" customFormat="1" ht="16.5" customHeight="1">
      <c r="B163" s="29"/>
      <c r="C163" s="185" t="s">
        <v>128</v>
      </c>
      <c r="D163" s="185" t="s">
        <v>132</v>
      </c>
      <c r="E163" s="186" t="s">
        <v>275</v>
      </c>
      <c r="F163" s="187" t="s">
        <v>276</v>
      </c>
      <c r="G163" s="188" t="s">
        <v>268</v>
      </c>
      <c r="H163" s="189">
        <v>1</v>
      </c>
      <c r="I163" s="190"/>
      <c r="J163" s="191">
        <f>ROUND(I163*H163,2)</f>
        <v>0</v>
      </c>
      <c r="K163" s="187" t="s">
        <v>1</v>
      </c>
      <c r="L163" s="33"/>
      <c r="M163" s="192" t="s">
        <v>1</v>
      </c>
      <c r="N163" s="193" t="s">
        <v>40</v>
      </c>
      <c r="O163" s="55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12" t="s">
        <v>129</v>
      </c>
      <c r="AT163" s="12" t="s">
        <v>132</v>
      </c>
      <c r="AU163" s="12" t="s">
        <v>79</v>
      </c>
      <c r="AY163" s="12" t="s">
        <v>120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2" t="s">
        <v>77</v>
      </c>
      <c r="BK163" s="181">
        <f>ROUND(I163*H163,2)</f>
        <v>0</v>
      </c>
      <c r="BL163" s="12" t="s">
        <v>129</v>
      </c>
      <c r="BM163" s="12" t="s">
        <v>277</v>
      </c>
    </row>
    <row r="164" spans="2:65" s="1" customFormat="1" ht="10.199999999999999">
      <c r="B164" s="29"/>
      <c r="C164" s="30"/>
      <c r="D164" s="182" t="s">
        <v>131</v>
      </c>
      <c r="E164" s="30"/>
      <c r="F164" s="183" t="s">
        <v>278</v>
      </c>
      <c r="G164" s="30"/>
      <c r="H164" s="30"/>
      <c r="I164" s="98"/>
      <c r="J164" s="30"/>
      <c r="K164" s="30"/>
      <c r="L164" s="33"/>
      <c r="M164" s="184"/>
      <c r="N164" s="55"/>
      <c r="O164" s="55"/>
      <c r="P164" s="55"/>
      <c r="Q164" s="55"/>
      <c r="R164" s="55"/>
      <c r="S164" s="55"/>
      <c r="T164" s="56"/>
      <c r="AT164" s="12" t="s">
        <v>131</v>
      </c>
      <c r="AU164" s="12" t="s">
        <v>79</v>
      </c>
    </row>
    <row r="165" spans="2:65" s="1" customFormat="1" ht="16.5" customHeight="1">
      <c r="B165" s="29"/>
      <c r="C165" s="185" t="s">
        <v>279</v>
      </c>
      <c r="D165" s="185" t="s">
        <v>132</v>
      </c>
      <c r="E165" s="186" t="s">
        <v>280</v>
      </c>
      <c r="F165" s="187" t="s">
        <v>281</v>
      </c>
      <c r="G165" s="188" t="s">
        <v>268</v>
      </c>
      <c r="H165" s="189">
        <v>1</v>
      </c>
      <c r="I165" s="190"/>
      <c r="J165" s="191">
        <f>ROUND(I165*H165,2)</f>
        <v>0</v>
      </c>
      <c r="K165" s="187" t="s">
        <v>1</v>
      </c>
      <c r="L165" s="33"/>
      <c r="M165" s="192" t="s">
        <v>1</v>
      </c>
      <c r="N165" s="193" t="s">
        <v>40</v>
      </c>
      <c r="O165" s="55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12" t="s">
        <v>129</v>
      </c>
      <c r="AT165" s="12" t="s">
        <v>132</v>
      </c>
      <c r="AU165" s="12" t="s">
        <v>79</v>
      </c>
      <c r="AY165" s="12" t="s">
        <v>120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2" t="s">
        <v>77</v>
      </c>
      <c r="BK165" s="181">
        <f>ROUND(I165*H165,2)</f>
        <v>0</v>
      </c>
      <c r="BL165" s="12" t="s">
        <v>129</v>
      </c>
      <c r="BM165" s="12" t="s">
        <v>282</v>
      </c>
    </row>
    <row r="166" spans="2:65" s="1" customFormat="1" ht="10.199999999999999">
      <c r="B166" s="29"/>
      <c r="C166" s="30"/>
      <c r="D166" s="182" t="s">
        <v>131</v>
      </c>
      <c r="E166" s="30"/>
      <c r="F166" s="183" t="s">
        <v>283</v>
      </c>
      <c r="G166" s="30"/>
      <c r="H166" s="30"/>
      <c r="I166" s="98"/>
      <c r="J166" s="30"/>
      <c r="K166" s="30"/>
      <c r="L166" s="33"/>
      <c r="M166" s="184"/>
      <c r="N166" s="55"/>
      <c r="O166" s="55"/>
      <c r="P166" s="55"/>
      <c r="Q166" s="55"/>
      <c r="R166" s="55"/>
      <c r="S166" s="55"/>
      <c r="T166" s="56"/>
      <c r="AT166" s="12" t="s">
        <v>131</v>
      </c>
      <c r="AU166" s="12" t="s">
        <v>79</v>
      </c>
    </row>
    <row r="167" spans="2:65" s="1" customFormat="1" ht="16.5" customHeight="1">
      <c r="B167" s="29"/>
      <c r="C167" s="185" t="s">
        <v>284</v>
      </c>
      <c r="D167" s="185" t="s">
        <v>132</v>
      </c>
      <c r="E167" s="186" t="s">
        <v>285</v>
      </c>
      <c r="F167" s="187" t="s">
        <v>286</v>
      </c>
      <c r="G167" s="188" t="s">
        <v>268</v>
      </c>
      <c r="H167" s="189">
        <v>1</v>
      </c>
      <c r="I167" s="190"/>
      <c r="J167" s="191">
        <f>ROUND(I167*H167,2)</f>
        <v>0</v>
      </c>
      <c r="K167" s="187" t="s">
        <v>1</v>
      </c>
      <c r="L167" s="33"/>
      <c r="M167" s="192" t="s">
        <v>1</v>
      </c>
      <c r="N167" s="193" t="s">
        <v>40</v>
      </c>
      <c r="O167" s="55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12" t="s">
        <v>129</v>
      </c>
      <c r="AT167" s="12" t="s">
        <v>132</v>
      </c>
      <c r="AU167" s="12" t="s">
        <v>79</v>
      </c>
      <c r="AY167" s="12" t="s">
        <v>120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2" t="s">
        <v>77</v>
      </c>
      <c r="BK167" s="181">
        <f>ROUND(I167*H167,2)</f>
        <v>0</v>
      </c>
      <c r="BL167" s="12" t="s">
        <v>129</v>
      </c>
      <c r="BM167" s="12" t="s">
        <v>287</v>
      </c>
    </row>
    <row r="168" spans="2:65" s="1" customFormat="1" ht="10.199999999999999">
      <c r="B168" s="29"/>
      <c r="C168" s="30"/>
      <c r="D168" s="182" t="s">
        <v>131</v>
      </c>
      <c r="E168" s="30"/>
      <c r="F168" s="183" t="s">
        <v>286</v>
      </c>
      <c r="G168" s="30"/>
      <c r="H168" s="30"/>
      <c r="I168" s="98"/>
      <c r="J168" s="30"/>
      <c r="K168" s="30"/>
      <c r="L168" s="33"/>
      <c r="M168" s="184"/>
      <c r="N168" s="55"/>
      <c r="O168" s="55"/>
      <c r="P168" s="55"/>
      <c r="Q168" s="55"/>
      <c r="R168" s="55"/>
      <c r="S168" s="55"/>
      <c r="T168" s="56"/>
      <c r="AT168" s="12" t="s">
        <v>131</v>
      </c>
      <c r="AU168" s="12" t="s">
        <v>79</v>
      </c>
    </row>
    <row r="169" spans="2:65" s="1" customFormat="1" ht="16.5" customHeight="1">
      <c r="B169" s="29"/>
      <c r="C169" s="185" t="s">
        <v>288</v>
      </c>
      <c r="D169" s="185" t="s">
        <v>132</v>
      </c>
      <c r="E169" s="186" t="s">
        <v>289</v>
      </c>
      <c r="F169" s="187" t="s">
        <v>290</v>
      </c>
      <c r="G169" s="188" t="s">
        <v>154</v>
      </c>
      <c r="H169" s="189">
        <v>5</v>
      </c>
      <c r="I169" s="190"/>
      <c r="J169" s="191">
        <f>ROUND(I169*H169,2)</f>
        <v>0</v>
      </c>
      <c r="K169" s="187" t="s">
        <v>127</v>
      </c>
      <c r="L169" s="33"/>
      <c r="M169" s="192" t="s">
        <v>1</v>
      </c>
      <c r="N169" s="193" t="s">
        <v>40</v>
      </c>
      <c r="O169" s="55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12" t="s">
        <v>129</v>
      </c>
      <c r="AT169" s="12" t="s">
        <v>132</v>
      </c>
      <c r="AU169" s="12" t="s">
        <v>79</v>
      </c>
      <c r="AY169" s="12" t="s">
        <v>120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2" t="s">
        <v>77</v>
      </c>
      <c r="BK169" s="181">
        <f>ROUND(I169*H169,2)</f>
        <v>0</v>
      </c>
      <c r="BL169" s="12" t="s">
        <v>129</v>
      </c>
      <c r="BM169" s="12" t="s">
        <v>291</v>
      </c>
    </row>
    <row r="170" spans="2:65" s="1" customFormat="1" ht="10.199999999999999">
      <c r="B170" s="29"/>
      <c r="C170" s="30"/>
      <c r="D170" s="182" t="s">
        <v>131</v>
      </c>
      <c r="E170" s="30"/>
      <c r="F170" s="183" t="s">
        <v>292</v>
      </c>
      <c r="G170" s="30"/>
      <c r="H170" s="30"/>
      <c r="I170" s="98"/>
      <c r="J170" s="30"/>
      <c r="K170" s="30"/>
      <c r="L170" s="33"/>
      <c r="M170" s="184"/>
      <c r="N170" s="55"/>
      <c r="O170" s="55"/>
      <c r="P170" s="55"/>
      <c r="Q170" s="55"/>
      <c r="R170" s="55"/>
      <c r="S170" s="55"/>
      <c r="T170" s="56"/>
      <c r="AT170" s="12" t="s">
        <v>131</v>
      </c>
      <c r="AU170" s="12" t="s">
        <v>79</v>
      </c>
    </row>
    <row r="171" spans="2:65" s="1" customFormat="1" ht="16.5" customHeight="1">
      <c r="B171" s="29"/>
      <c r="C171" s="185" t="s">
        <v>293</v>
      </c>
      <c r="D171" s="185" t="s">
        <v>132</v>
      </c>
      <c r="E171" s="186" t="s">
        <v>294</v>
      </c>
      <c r="F171" s="187" t="s">
        <v>295</v>
      </c>
      <c r="G171" s="188" t="s">
        <v>154</v>
      </c>
      <c r="H171" s="189">
        <v>5</v>
      </c>
      <c r="I171" s="190"/>
      <c r="J171" s="191">
        <f>ROUND(I171*H171,2)</f>
        <v>0</v>
      </c>
      <c r="K171" s="187" t="s">
        <v>1</v>
      </c>
      <c r="L171" s="33"/>
      <c r="M171" s="192" t="s">
        <v>1</v>
      </c>
      <c r="N171" s="193" t="s">
        <v>40</v>
      </c>
      <c r="O171" s="55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12" t="s">
        <v>129</v>
      </c>
      <c r="AT171" s="12" t="s">
        <v>132</v>
      </c>
      <c r="AU171" s="12" t="s">
        <v>79</v>
      </c>
      <c r="AY171" s="12" t="s">
        <v>120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2" t="s">
        <v>77</v>
      </c>
      <c r="BK171" s="181">
        <f>ROUND(I171*H171,2)</f>
        <v>0</v>
      </c>
      <c r="BL171" s="12" t="s">
        <v>129</v>
      </c>
      <c r="BM171" s="12" t="s">
        <v>296</v>
      </c>
    </row>
    <row r="172" spans="2:65" s="1" customFormat="1" ht="10.199999999999999">
      <c r="B172" s="29"/>
      <c r="C172" s="30"/>
      <c r="D172" s="182" t="s">
        <v>131</v>
      </c>
      <c r="E172" s="30"/>
      <c r="F172" s="183" t="s">
        <v>297</v>
      </c>
      <c r="G172" s="30"/>
      <c r="H172" s="30"/>
      <c r="I172" s="98"/>
      <c r="J172" s="30"/>
      <c r="K172" s="30"/>
      <c r="L172" s="33"/>
      <c r="M172" s="184"/>
      <c r="N172" s="55"/>
      <c r="O172" s="55"/>
      <c r="P172" s="55"/>
      <c r="Q172" s="55"/>
      <c r="R172" s="55"/>
      <c r="S172" s="55"/>
      <c r="T172" s="56"/>
      <c r="AT172" s="12" t="s">
        <v>131</v>
      </c>
      <c r="AU172" s="12" t="s">
        <v>79</v>
      </c>
    </row>
    <row r="173" spans="2:65" s="1" customFormat="1" ht="16.5" customHeight="1">
      <c r="B173" s="29"/>
      <c r="C173" s="169" t="s">
        <v>298</v>
      </c>
      <c r="D173" s="169" t="s">
        <v>123</v>
      </c>
      <c r="E173" s="170" t="s">
        <v>299</v>
      </c>
      <c r="F173" s="171" t="s">
        <v>300</v>
      </c>
      <c r="G173" s="172" t="s">
        <v>154</v>
      </c>
      <c r="H173" s="173">
        <v>1</v>
      </c>
      <c r="I173" s="174"/>
      <c r="J173" s="175">
        <f>ROUND(I173*H173,2)</f>
        <v>0</v>
      </c>
      <c r="K173" s="171" t="s">
        <v>1</v>
      </c>
      <c r="L173" s="176"/>
      <c r="M173" s="177" t="s">
        <v>1</v>
      </c>
      <c r="N173" s="178" t="s">
        <v>40</v>
      </c>
      <c r="O173" s="55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12" t="s">
        <v>128</v>
      </c>
      <c r="AT173" s="12" t="s">
        <v>123</v>
      </c>
      <c r="AU173" s="12" t="s">
        <v>79</v>
      </c>
      <c r="AY173" s="12" t="s">
        <v>120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2" t="s">
        <v>77</v>
      </c>
      <c r="BK173" s="181">
        <f>ROUND(I173*H173,2)</f>
        <v>0</v>
      </c>
      <c r="BL173" s="12" t="s">
        <v>129</v>
      </c>
      <c r="BM173" s="12" t="s">
        <v>301</v>
      </c>
    </row>
    <row r="174" spans="2:65" s="1" customFormat="1" ht="16.5" customHeight="1">
      <c r="B174" s="29"/>
      <c r="C174" s="169" t="s">
        <v>302</v>
      </c>
      <c r="D174" s="169" t="s">
        <v>123</v>
      </c>
      <c r="E174" s="170" t="s">
        <v>303</v>
      </c>
      <c r="F174" s="171" t="s">
        <v>304</v>
      </c>
      <c r="G174" s="172" t="s">
        <v>154</v>
      </c>
      <c r="H174" s="173">
        <v>1</v>
      </c>
      <c r="I174" s="174"/>
      <c r="J174" s="175">
        <f>ROUND(I174*H174,2)</f>
        <v>0</v>
      </c>
      <c r="K174" s="171" t="s">
        <v>1</v>
      </c>
      <c r="L174" s="176"/>
      <c r="M174" s="177" t="s">
        <v>1</v>
      </c>
      <c r="N174" s="178" t="s">
        <v>40</v>
      </c>
      <c r="O174" s="55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12" t="s">
        <v>128</v>
      </c>
      <c r="AT174" s="12" t="s">
        <v>123</v>
      </c>
      <c r="AU174" s="12" t="s">
        <v>79</v>
      </c>
      <c r="AY174" s="12" t="s">
        <v>120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2" t="s">
        <v>77</v>
      </c>
      <c r="BK174" s="181">
        <f>ROUND(I174*H174,2)</f>
        <v>0</v>
      </c>
      <c r="BL174" s="12" t="s">
        <v>129</v>
      </c>
      <c r="BM174" s="12" t="s">
        <v>305</v>
      </c>
    </row>
    <row r="175" spans="2:65" s="1" customFormat="1" ht="16.5" customHeight="1">
      <c r="B175" s="29"/>
      <c r="C175" s="169" t="s">
        <v>306</v>
      </c>
      <c r="D175" s="169" t="s">
        <v>123</v>
      </c>
      <c r="E175" s="170" t="s">
        <v>307</v>
      </c>
      <c r="F175" s="171" t="s">
        <v>308</v>
      </c>
      <c r="G175" s="172" t="s">
        <v>154</v>
      </c>
      <c r="H175" s="173">
        <v>1</v>
      </c>
      <c r="I175" s="174"/>
      <c r="J175" s="175">
        <f>ROUND(I175*H175,2)</f>
        <v>0</v>
      </c>
      <c r="K175" s="171" t="s">
        <v>1</v>
      </c>
      <c r="L175" s="176"/>
      <c r="M175" s="177" t="s">
        <v>1</v>
      </c>
      <c r="N175" s="178" t="s">
        <v>40</v>
      </c>
      <c r="O175" s="55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12" t="s">
        <v>128</v>
      </c>
      <c r="AT175" s="12" t="s">
        <v>123</v>
      </c>
      <c r="AU175" s="12" t="s">
        <v>79</v>
      </c>
      <c r="AY175" s="12" t="s">
        <v>120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2" t="s">
        <v>77</v>
      </c>
      <c r="BK175" s="181">
        <f>ROUND(I175*H175,2)</f>
        <v>0</v>
      </c>
      <c r="BL175" s="12" t="s">
        <v>129</v>
      </c>
      <c r="BM175" s="12" t="s">
        <v>309</v>
      </c>
    </row>
    <row r="176" spans="2:65" s="1" customFormat="1" ht="10.199999999999999">
      <c r="B176" s="29"/>
      <c r="C176" s="30"/>
      <c r="D176" s="182" t="s">
        <v>131</v>
      </c>
      <c r="E176" s="30"/>
      <c r="F176" s="183" t="s">
        <v>310</v>
      </c>
      <c r="G176" s="30"/>
      <c r="H176" s="30"/>
      <c r="I176" s="98"/>
      <c r="J176" s="30"/>
      <c r="K176" s="30"/>
      <c r="L176" s="33"/>
      <c r="M176" s="184"/>
      <c r="N176" s="55"/>
      <c r="O176" s="55"/>
      <c r="P176" s="55"/>
      <c r="Q176" s="55"/>
      <c r="R176" s="55"/>
      <c r="S176" s="55"/>
      <c r="T176" s="56"/>
      <c r="AT176" s="12" t="s">
        <v>131</v>
      </c>
      <c r="AU176" s="12" t="s">
        <v>79</v>
      </c>
    </row>
    <row r="177" spans="2:65" s="1" customFormat="1" ht="16.5" customHeight="1">
      <c r="B177" s="29"/>
      <c r="C177" s="169" t="s">
        <v>311</v>
      </c>
      <c r="D177" s="169" t="s">
        <v>123</v>
      </c>
      <c r="E177" s="170" t="s">
        <v>312</v>
      </c>
      <c r="F177" s="171" t="s">
        <v>313</v>
      </c>
      <c r="G177" s="172" t="s">
        <v>154</v>
      </c>
      <c r="H177" s="173">
        <v>1</v>
      </c>
      <c r="I177" s="174"/>
      <c r="J177" s="175">
        <f>ROUND(I177*H177,2)</f>
        <v>0</v>
      </c>
      <c r="K177" s="171" t="s">
        <v>1</v>
      </c>
      <c r="L177" s="176"/>
      <c r="M177" s="177" t="s">
        <v>1</v>
      </c>
      <c r="N177" s="178" t="s">
        <v>40</v>
      </c>
      <c r="O177" s="55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12" t="s">
        <v>128</v>
      </c>
      <c r="AT177" s="12" t="s">
        <v>123</v>
      </c>
      <c r="AU177" s="12" t="s">
        <v>79</v>
      </c>
      <c r="AY177" s="12" t="s">
        <v>120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2" t="s">
        <v>77</v>
      </c>
      <c r="BK177" s="181">
        <f>ROUND(I177*H177,2)</f>
        <v>0</v>
      </c>
      <c r="BL177" s="12" t="s">
        <v>129</v>
      </c>
      <c r="BM177" s="12" t="s">
        <v>314</v>
      </c>
    </row>
    <row r="178" spans="2:65" s="1" customFormat="1" ht="10.199999999999999">
      <c r="B178" s="29"/>
      <c r="C178" s="30"/>
      <c r="D178" s="182" t="s">
        <v>131</v>
      </c>
      <c r="E178" s="30"/>
      <c r="F178" s="183" t="s">
        <v>315</v>
      </c>
      <c r="G178" s="30"/>
      <c r="H178" s="30"/>
      <c r="I178" s="98"/>
      <c r="J178" s="30"/>
      <c r="K178" s="30"/>
      <c r="L178" s="33"/>
      <c r="M178" s="184"/>
      <c r="N178" s="55"/>
      <c r="O178" s="55"/>
      <c r="P178" s="55"/>
      <c r="Q178" s="55"/>
      <c r="R178" s="55"/>
      <c r="S178" s="55"/>
      <c r="T178" s="56"/>
      <c r="AT178" s="12" t="s">
        <v>131</v>
      </c>
      <c r="AU178" s="12" t="s">
        <v>79</v>
      </c>
    </row>
    <row r="179" spans="2:65" s="1" customFormat="1" ht="16.5" customHeight="1">
      <c r="B179" s="29"/>
      <c r="C179" s="169" t="s">
        <v>316</v>
      </c>
      <c r="D179" s="169" t="s">
        <v>123</v>
      </c>
      <c r="E179" s="170" t="s">
        <v>317</v>
      </c>
      <c r="F179" s="171" t="s">
        <v>318</v>
      </c>
      <c r="G179" s="172" t="s">
        <v>154</v>
      </c>
      <c r="H179" s="173">
        <v>1</v>
      </c>
      <c r="I179" s="174"/>
      <c r="J179" s="175">
        <f>ROUND(I179*H179,2)</f>
        <v>0</v>
      </c>
      <c r="K179" s="171" t="s">
        <v>1</v>
      </c>
      <c r="L179" s="176"/>
      <c r="M179" s="177" t="s">
        <v>1</v>
      </c>
      <c r="N179" s="178" t="s">
        <v>40</v>
      </c>
      <c r="O179" s="55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12" t="s">
        <v>128</v>
      </c>
      <c r="AT179" s="12" t="s">
        <v>123</v>
      </c>
      <c r="AU179" s="12" t="s">
        <v>79</v>
      </c>
      <c r="AY179" s="12" t="s">
        <v>120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2" t="s">
        <v>77</v>
      </c>
      <c r="BK179" s="181">
        <f>ROUND(I179*H179,2)</f>
        <v>0</v>
      </c>
      <c r="BL179" s="12" t="s">
        <v>129</v>
      </c>
      <c r="BM179" s="12" t="s">
        <v>319</v>
      </c>
    </row>
    <row r="180" spans="2:65" s="1" customFormat="1" ht="10.199999999999999">
      <c r="B180" s="29"/>
      <c r="C180" s="30"/>
      <c r="D180" s="182" t="s">
        <v>131</v>
      </c>
      <c r="E180" s="30"/>
      <c r="F180" s="183" t="s">
        <v>320</v>
      </c>
      <c r="G180" s="30"/>
      <c r="H180" s="30"/>
      <c r="I180" s="98"/>
      <c r="J180" s="30"/>
      <c r="K180" s="30"/>
      <c r="L180" s="33"/>
      <c r="M180" s="184"/>
      <c r="N180" s="55"/>
      <c r="O180" s="55"/>
      <c r="P180" s="55"/>
      <c r="Q180" s="55"/>
      <c r="R180" s="55"/>
      <c r="S180" s="55"/>
      <c r="T180" s="56"/>
      <c r="AT180" s="12" t="s">
        <v>131</v>
      </c>
      <c r="AU180" s="12" t="s">
        <v>79</v>
      </c>
    </row>
    <row r="181" spans="2:65" s="1" customFormat="1" ht="16.5" customHeight="1">
      <c r="B181" s="29"/>
      <c r="C181" s="185" t="s">
        <v>321</v>
      </c>
      <c r="D181" s="185" t="s">
        <v>132</v>
      </c>
      <c r="E181" s="186" t="s">
        <v>322</v>
      </c>
      <c r="F181" s="187" t="s">
        <v>323</v>
      </c>
      <c r="G181" s="188" t="s">
        <v>154</v>
      </c>
      <c r="H181" s="189">
        <v>27</v>
      </c>
      <c r="I181" s="190"/>
      <c r="J181" s="191">
        <f>ROUND(I181*H181,2)</f>
        <v>0</v>
      </c>
      <c r="K181" s="187" t="s">
        <v>127</v>
      </c>
      <c r="L181" s="33"/>
      <c r="M181" s="192" t="s">
        <v>1</v>
      </c>
      <c r="N181" s="193" t="s">
        <v>40</v>
      </c>
      <c r="O181" s="55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12" t="s">
        <v>129</v>
      </c>
      <c r="AT181" s="12" t="s">
        <v>132</v>
      </c>
      <c r="AU181" s="12" t="s">
        <v>79</v>
      </c>
      <c r="AY181" s="12" t="s">
        <v>120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2" t="s">
        <v>77</v>
      </c>
      <c r="BK181" s="181">
        <f>ROUND(I181*H181,2)</f>
        <v>0</v>
      </c>
      <c r="BL181" s="12" t="s">
        <v>129</v>
      </c>
      <c r="BM181" s="12" t="s">
        <v>324</v>
      </c>
    </row>
    <row r="182" spans="2:65" s="1" customFormat="1" ht="19.2">
      <c r="B182" s="29"/>
      <c r="C182" s="30"/>
      <c r="D182" s="182" t="s">
        <v>131</v>
      </c>
      <c r="E182" s="30"/>
      <c r="F182" s="183" t="s">
        <v>325</v>
      </c>
      <c r="G182" s="30"/>
      <c r="H182" s="30"/>
      <c r="I182" s="98"/>
      <c r="J182" s="30"/>
      <c r="K182" s="30"/>
      <c r="L182" s="33"/>
      <c r="M182" s="184"/>
      <c r="N182" s="55"/>
      <c r="O182" s="55"/>
      <c r="P182" s="55"/>
      <c r="Q182" s="55"/>
      <c r="R182" s="55"/>
      <c r="S182" s="55"/>
      <c r="T182" s="56"/>
      <c r="AT182" s="12" t="s">
        <v>131</v>
      </c>
      <c r="AU182" s="12" t="s">
        <v>79</v>
      </c>
    </row>
    <row r="183" spans="2:65" s="1" customFormat="1" ht="16.5" customHeight="1">
      <c r="B183" s="29"/>
      <c r="C183" s="185" t="s">
        <v>326</v>
      </c>
      <c r="D183" s="185" t="s">
        <v>132</v>
      </c>
      <c r="E183" s="186" t="s">
        <v>327</v>
      </c>
      <c r="F183" s="187" t="s">
        <v>328</v>
      </c>
      <c r="G183" s="188" t="s">
        <v>154</v>
      </c>
      <c r="H183" s="189">
        <v>23</v>
      </c>
      <c r="I183" s="190"/>
      <c r="J183" s="191">
        <f>ROUND(I183*H183,2)</f>
        <v>0</v>
      </c>
      <c r="K183" s="187" t="s">
        <v>127</v>
      </c>
      <c r="L183" s="33"/>
      <c r="M183" s="192" t="s">
        <v>1</v>
      </c>
      <c r="N183" s="193" t="s">
        <v>40</v>
      </c>
      <c r="O183" s="55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12" t="s">
        <v>129</v>
      </c>
      <c r="AT183" s="12" t="s">
        <v>132</v>
      </c>
      <c r="AU183" s="12" t="s">
        <v>79</v>
      </c>
      <c r="AY183" s="12" t="s">
        <v>120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2" t="s">
        <v>77</v>
      </c>
      <c r="BK183" s="181">
        <f>ROUND(I183*H183,2)</f>
        <v>0</v>
      </c>
      <c r="BL183" s="12" t="s">
        <v>129</v>
      </c>
      <c r="BM183" s="12" t="s">
        <v>329</v>
      </c>
    </row>
    <row r="184" spans="2:65" s="1" customFormat="1" ht="19.2">
      <c r="B184" s="29"/>
      <c r="C184" s="30"/>
      <c r="D184" s="182" t="s">
        <v>131</v>
      </c>
      <c r="E184" s="30"/>
      <c r="F184" s="183" t="s">
        <v>330</v>
      </c>
      <c r="G184" s="30"/>
      <c r="H184" s="30"/>
      <c r="I184" s="98"/>
      <c r="J184" s="30"/>
      <c r="K184" s="30"/>
      <c r="L184" s="33"/>
      <c r="M184" s="184"/>
      <c r="N184" s="55"/>
      <c r="O184" s="55"/>
      <c r="P184" s="55"/>
      <c r="Q184" s="55"/>
      <c r="R184" s="55"/>
      <c r="S184" s="55"/>
      <c r="T184" s="56"/>
      <c r="AT184" s="12" t="s">
        <v>131</v>
      </c>
      <c r="AU184" s="12" t="s">
        <v>79</v>
      </c>
    </row>
    <row r="185" spans="2:65" s="1" customFormat="1" ht="16.5" customHeight="1">
      <c r="B185" s="29"/>
      <c r="C185" s="185" t="s">
        <v>331</v>
      </c>
      <c r="D185" s="185" t="s">
        <v>132</v>
      </c>
      <c r="E185" s="186" t="s">
        <v>332</v>
      </c>
      <c r="F185" s="187" t="s">
        <v>333</v>
      </c>
      <c r="G185" s="188" t="s">
        <v>154</v>
      </c>
      <c r="H185" s="189">
        <v>8</v>
      </c>
      <c r="I185" s="190"/>
      <c r="J185" s="191">
        <f>ROUND(I185*H185,2)</f>
        <v>0</v>
      </c>
      <c r="K185" s="187" t="s">
        <v>127</v>
      </c>
      <c r="L185" s="33"/>
      <c r="M185" s="192" t="s">
        <v>1</v>
      </c>
      <c r="N185" s="193" t="s">
        <v>40</v>
      </c>
      <c r="O185" s="55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AR185" s="12" t="s">
        <v>129</v>
      </c>
      <c r="AT185" s="12" t="s">
        <v>132</v>
      </c>
      <c r="AU185" s="12" t="s">
        <v>79</v>
      </c>
      <c r="AY185" s="12" t="s">
        <v>120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2" t="s">
        <v>77</v>
      </c>
      <c r="BK185" s="181">
        <f>ROUND(I185*H185,2)</f>
        <v>0</v>
      </c>
      <c r="BL185" s="12" t="s">
        <v>129</v>
      </c>
      <c r="BM185" s="12" t="s">
        <v>334</v>
      </c>
    </row>
    <row r="186" spans="2:65" s="1" customFormat="1" ht="19.2">
      <c r="B186" s="29"/>
      <c r="C186" s="30"/>
      <c r="D186" s="182" t="s">
        <v>131</v>
      </c>
      <c r="E186" s="30"/>
      <c r="F186" s="183" t="s">
        <v>335</v>
      </c>
      <c r="G186" s="30"/>
      <c r="H186" s="30"/>
      <c r="I186" s="98"/>
      <c r="J186" s="30"/>
      <c r="K186" s="30"/>
      <c r="L186" s="33"/>
      <c r="M186" s="184"/>
      <c r="N186" s="55"/>
      <c r="O186" s="55"/>
      <c r="P186" s="55"/>
      <c r="Q186" s="55"/>
      <c r="R186" s="55"/>
      <c r="S186" s="55"/>
      <c r="T186" s="56"/>
      <c r="AT186" s="12" t="s">
        <v>131</v>
      </c>
      <c r="AU186" s="12" t="s">
        <v>79</v>
      </c>
    </row>
    <row r="187" spans="2:65" s="1" customFormat="1" ht="16.5" customHeight="1">
      <c r="B187" s="29"/>
      <c r="C187" s="169" t="s">
        <v>336</v>
      </c>
      <c r="D187" s="169" t="s">
        <v>123</v>
      </c>
      <c r="E187" s="170" t="s">
        <v>337</v>
      </c>
      <c r="F187" s="171" t="s">
        <v>338</v>
      </c>
      <c r="G187" s="172" t="s">
        <v>154</v>
      </c>
      <c r="H187" s="173">
        <v>27</v>
      </c>
      <c r="I187" s="174"/>
      <c r="J187" s="175">
        <f>ROUND(I187*H187,2)</f>
        <v>0</v>
      </c>
      <c r="K187" s="171" t="s">
        <v>1</v>
      </c>
      <c r="L187" s="176"/>
      <c r="M187" s="177" t="s">
        <v>1</v>
      </c>
      <c r="N187" s="178" t="s">
        <v>40</v>
      </c>
      <c r="O187" s="55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12" t="s">
        <v>128</v>
      </c>
      <c r="AT187" s="12" t="s">
        <v>123</v>
      </c>
      <c r="AU187" s="12" t="s">
        <v>79</v>
      </c>
      <c r="AY187" s="12" t="s">
        <v>120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2" t="s">
        <v>77</v>
      </c>
      <c r="BK187" s="181">
        <f>ROUND(I187*H187,2)</f>
        <v>0</v>
      </c>
      <c r="BL187" s="12" t="s">
        <v>129</v>
      </c>
      <c r="BM187" s="12" t="s">
        <v>339</v>
      </c>
    </row>
    <row r="188" spans="2:65" s="1" customFormat="1" ht="10.199999999999999">
      <c r="B188" s="29"/>
      <c r="C188" s="30"/>
      <c r="D188" s="182" t="s">
        <v>131</v>
      </c>
      <c r="E188" s="30"/>
      <c r="F188" s="183" t="s">
        <v>338</v>
      </c>
      <c r="G188" s="30"/>
      <c r="H188" s="30"/>
      <c r="I188" s="98"/>
      <c r="J188" s="30"/>
      <c r="K188" s="30"/>
      <c r="L188" s="33"/>
      <c r="M188" s="184"/>
      <c r="N188" s="55"/>
      <c r="O188" s="55"/>
      <c r="P188" s="55"/>
      <c r="Q188" s="55"/>
      <c r="R188" s="55"/>
      <c r="S188" s="55"/>
      <c r="T188" s="56"/>
      <c r="AT188" s="12" t="s">
        <v>131</v>
      </c>
      <c r="AU188" s="12" t="s">
        <v>79</v>
      </c>
    </row>
    <row r="189" spans="2:65" s="1" customFormat="1" ht="16.5" customHeight="1">
      <c r="B189" s="29"/>
      <c r="C189" s="169" t="s">
        <v>340</v>
      </c>
      <c r="D189" s="169" t="s">
        <v>123</v>
      </c>
      <c r="E189" s="170" t="s">
        <v>341</v>
      </c>
      <c r="F189" s="171" t="s">
        <v>342</v>
      </c>
      <c r="G189" s="172" t="s">
        <v>154</v>
      </c>
      <c r="H189" s="173">
        <v>8</v>
      </c>
      <c r="I189" s="174"/>
      <c r="J189" s="175">
        <f>ROUND(I189*H189,2)</f>
        <v>0</v>
      </c>
      <c r="K189" s="171" t="s">
        <v>1</v>
      </c>
      <c r="L189" s="176"/>
      <c r="M189" s="177" t="s">
        <v>1</v>
      </c>
      <c r="N189" s="178" t="s">
        <v>40</v>
      </c>
      <c r="O189" s="55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12" t="s">
        <v>128</v>
      </c>
      <c r="AT189" s="12" t="s">
        <v>123</v>
      </c>
      <c r="AU189" s="12" t="s">
        <v>79</v>
      </c>
      <c r="AY189" s="12" t="s">
        <v>120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2" t="s">
        <v>77</v>
      </c>
      <c r="BK189" s="181">
        <f>ROUND(I189*H189,2)</f>
        <v>0</v>
      </c>
      <c r="BL189" s="12" t="s">
        <v>129</v>
      </c>
      <c r="BM189" s="12" t="s">
        <v>343</v>
      </c>
    </row>
    <row r="190" spans="2:65" s="1" customFormat="1" ht="10.199999999999999">
      <c r="B190" s="29"/>
      <c r="C190" s="30"/>
      <c r="D190" s="182" t="s">
        <v>131</v>
      </c>
      <c r="E190" s="30"/>
      <c r="F190" s="183" t="s">
        <v>342</v>
      </c>
      <c r="G190" s="30"/>
      <c r="H190" s="30"/>
      <c r="I190" s="98"/>
      <c r="J190" s="30"/>
      <c r="K190" s="30"/>
      <c r="L190" s="33"/>
      <c r="M190" s="184"/>
      <c r="N190" s="55"/>
      <c r="O190" s="55"/>
      <c r="P190" s="55"/>
      <c r="Q190" s="55"/>
      <c r="R190" s="55"/>
      <c r="S190" s="55"/>
      <c r="T190" s="56"/>
      <c r="AT190" s="12" t="s">
        <v>131</v>
      </c>
      <c r="AU190" s="12" t="s">
        <v>79</v>
      </c>
    </row>
    <row r="191" spans="2:65" s="1" customFormat="1" ht="16.5" customHeight="1">
      <c r="B191" s="29"/>
      <c r="C191" s="169" t="s">
        <v>344</v>
      </c>
      <c r="D191" s="169" t="s">
        <v>123</v>
      </c>
      <c r="E191" s="170" t="s">
        <v>345</v>
      </c>
      <c r="F191" s="171" t="s">
        <v>346</v>
      </c>
      <c r="G191" s="172" t="s">
        <v>154</v>
      </c>
      <c r="H191" s="173">
        <v>23</v>
      </c>
      <c r="I191" s="174"/>
      <c r="J191" s="175">
        <f>ROUND(I191*H191,2)</f>
        <v>0</v>
      </c>
      <c r="K191" s="171" t="s">
        <v>1</v>
      </c>
      <c r="L191" s="176"/>
      <c r="M191" s="177" t="s">
        <v>1</v>
      </c>
      <c r="N191" s="178" t="s">
        <v>40</v>
      </c>
      <c r="O191" s="55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12" t="s">
        <v>128</v>
      </c>
      <c r="AT191" s="12" t="s">
        <v>123</v>
      </c>
      <c r="AU191" s="12" t="s">
        <v>79</v>
      </c>
      <c r="AY191" s="12" t="s">
        <v>120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2" t="s">
        <v>77</v>
      </c>
      <c r="BK191" s="181">
        <f>ROUND(I191*H191,2)</f>
        <v>0</v>
      </c>
      <c r="BL191" s="12" t="s">
        <v>129</v>
      </c>
      <c r="BM191" s="12" t="s">
        <v>347</v>
      </c>
    </row>
    <row r="192" spans="2:65" s="1" customFormat="1" ht="10.199999999999999">
      <c r="B192" s="29"/>
      <c r="C192" s="30"/>
      <c r="D192" s="182" t="s">
        <v>131</v>
      </c>
      <c r="E192" s="30"/>
      <c r="F192" s="183" t="s">
        <v>346</v>
      </c>
      <c r="G192" s="30"/>
      <c r="H192" s="30"/>
      <c r="I192" s="98"/>
      <c r="J192" s="30"/>
      <c r="K192" s="30"/>
      <c r="L192" s="33"/>
      <c r="M192" s="184"/>
      <c r="N192" s="55"/>
      <c r="O192" s="55"/>
      <c r="P192" s="55"/>
      <c r="Q192" s="55"/>
      <c r="R192" s="55"/>
      <c r="S192" s="55"/>
      <c r="T192" s="56"/>
      <c r="AT192" s="12" t="s">
        <v>131</v>
      </c>
      <c r="AU192" s="12" t="s">
        <v>79</v>
      </c>
    </row>
    <row r="193" spans="2:65" s="1" customFormat="1" ht="16.5" customHeight="1">
      <c r="B193" s="29"/>
      <c r="C193" s="185" t="s">
        <v>348</v>
      </c>
      <c r="D193" s="185" t="s">
        <v>132</v>
      </c>
      <c r="E193" s="186" t="s">
        <v>349</v>
      </c>
      <c r="F193" s="187" t="s">
        <v>350</v>
      </c>
      <c r="G193" s="188" t="s">
        <v>154</v>
      </c>
      <c r="H193" s="189">
        <v>41</v>
      </c>
      <c r="I193" s="190"/>
      <c r="J193" s="191">
        <f>ROUND(I193*H193,2)</f>
        <v>0</v>
      </c>
      <c r="K193" s="187" t="s">
        <v>127</v>
      </c>
      <c r="L193" s="33"/>
      <c r="M193" s="192" t="s">
        <v>1</v>
      </c>
      <c r="N193" s="193" t="s">
        <v>40</v>
      </c>
      <c r="O193" s="55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12" t="s">
        <v>129</v>
      </c>
      <c r="AT193" s="12" t="s">
        <v>132</v>
      </c>
      <c r="AU193" s="12" t="s">
        <v>79</v>
      </c>
      <c r="AY193" s="12" t="s">
        <v>120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2" t="s">
        <v>77</v>
      </c>
      <c r="BK193" s="181">
        <f>ROUND(I193*H193,2)</f>
        <v>0</v>
      </c>
      <c r="BL193" s="12" t="s">
        <v>129</v>
      </c>
      <c r="BM193" s="12" t="s">
        <v>351</v>
      </c>
    </row>
    <row r="194" spans="2:65" s="1" customFormat="1" ht="10.199999999999999">
      <c r="B194" s="29"/>
      <c r="C194" s="30"/>
      <c r="D194" s="182" t="s">
        <v>131</v>
      </c>
      <c r="E194" s="30"/>
      <c r="F194" s="183" t="s">
        <v>352</v>
      </c>
      <c r="G194" s="30"/>
      <c r="H194" s="30"/>
      <c r="I194" s="98"/>
      <c r="J194" s="30"/>
      <c r="K194" s="30"/>
      <c r="L194" s="33"/>
      <c r="M194" s="184"/>
      <c r="N194" s="55"/>
      <c r="O194" s="55"/>
      <c r="P194" s="55"/>
      <c r="Q194" s="55"/>
      <c r="R194" s="55"/>
      <c r="S194" s="55"/>
      <c r="T194" s="56"/>
      <c r="AT194" s="12" t="s">
        <v>131</v>
      </c>
      <c r="AU194" s="12" t="s">
        <v>79</v>
      </c>
    </row>
    <row r="195" spans="2:65" s="1" customFormat="1" ht="16.5" customHeight="1">
      <c r="B195" s="29"/>
      <c r="C195" s="169" t="s">
        <v>353</v>
      </c>
      <c r="D195" s="169" t="s">
        <v>123</v>
      </c>
      <c r="E195" s="170" t="s">
        <v>354</v>
      </c>
      <c r="F195" s="171" t="s">
        <v>355</v>
      </c>
      <c r="G195" s="172" t="s">
        <v>154</v>
      </c>
      <c r="H195" s="173">
        <v>41</v>
      </c>
      <c r="I195" s="174"/>
      <c r="J195" s="175">
        <f>ROUND(I195*H195,2)</f>
        <v>0</v>
      </c>
      <c r="K195" s="171" t="s">
        <v>1</v>
      </c>
      <c r="L195" s="176"/>
      <c r="M195" s="177" t="s">
        <v>1</v>
      </c>
      <c r="N195" s="178" t="s">
        <v>40</v>
      </c>
      <c r="O195" s="55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12" t="s">
        <v>128</v>
      </c>
      <c r="AT195" s="12" t="s">
        <v>123</v>
      </c>
      <c r="AU195" s="12" t="s">
        <v>79</v>
      </c>
      <c r="AY195" s="12" t="s">
        <v>120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2" t="s">
        <v>77</v>
      </c>
      <c r="BK195" s="181">
        <f>ROUND(I195*H195,2)</f>
        <v>0</v>
      </c>
      <c r="BL195" s="12" t="s">
        <v>129</v>
      </c>
      <c r="BM195" s="12" t="s">
        <v>356</v>
      </c>
    </row>
    <row r="196" spans="2:65" s="1" customFormat="1" ht="10.199999999999999">
      <c r="B196" s="29"/>
      <c r="C196" s="30"/>
      <c r="D196" s="182" t="s">
        <v>131</v>
      </c>
      <c r="E196" s="30"/>
      <c r="F196" s="183" t="s">
        <v>355</v>
      </c>
      <c r="G196" s="30"/>
      <c r="H196" s="30"/>
      <c r="I196" s="98"/>
      <c r="J196" s="30"/>
      <c r="K196" s="30"/>
      <c r="L196" s="33"/>
      <c r="M196" s="184"/>
      <c r="N196" s="55"/>
      <c r="O196" s="55"/>
      <c r="P196" s="55"/>
      <c r="Q196" s="55"/>
      <c r="R196" s="55"/>
      <c r="S196" s="55"/>
      <c r="T196" s="56"/>
      <c r="AT196" s="12" t="s">
        <v>131</v>
      </c>
      <c r="AU196" s="12" t="s">
        <v>79</v>
      </c>
    </row>
    <row r="197" spans="2:65" s="1" customFormat="1" ht="16.5" customHeight="1">
      <c r="B197" s="29"/>
      <c r="C197" s="185" t="s">
        <v>357</v>
      </c>
      <c r="D197" s="185" t="s">
        <v>132</v>
      </c>
      <c r="E197" s="186" t="s">
        <v>358</v>
      </c>
      <c r="F197" s="187" t="s">
        <v>359</v>
      </c>
      <c r="G197" s="188" t="s">
        <v>154</v>
      </c>
      <c r="H197" s="189">
        <v>8</v>
      </c>
      <c r="I197" s="190"/>
      <c r="J197" s="191">
        <f>ROUND(I197*H197,2)</f>
        <v>0</v>
      </c>
      <c r="K197" s="187" t="s">
        <v>127</v>
      </c>
      <c r="L197" s="33"/>
      <c r="M197" s="192" t="s">
        <v>1</v>
      </c>
      <c r="N197" s="193" t="s">
        <v>40</v>
      </c>
      <c r="O197" s="55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12" t="s">
        <v>129</v>
      </c>
      <c r="AT197" s="12" t="s">
        <v>132</v>
      </c>
      <c r="AU197" s="12" t="s">
        <v>79</v>
      </c>
      <c r="AY197" s="12" t="s">
        <v>120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2" t="s">
        <v>77</v>
      </c>
      <c r="BK197" s="181">
        <f>ROUND(I197*H197,2)</f>
        <v>0</v>
      </c>
      <c r="BL197" s="12" t="s">
        <v>129</v>
      </c>
      <c r="BM197" s="12" t="s">
        <v>360</v>
      </c>
    </row>
    <row r="198" spans="2:65" s="1" customFormat="1" ht="10.199999999999999">
      <c r="B198" s="29"/>
      <c r="C198" s="30"/>
      <c r="D198" s="182" t="s">
        <v>131</v>
      </c>
      <c r="E198" s="30"/>
      <c r="F198" s="183" t="s">
        <v>361</v>
      </c>
      <c r="G198" s="30"/>
      <c r="H198" s="30"/>
      <c r="I198" s="98"/>
      <c r="J198" s="30"/>
      <c r="K198" s="30"/>
      <c r="L198" s="33"/>
      <c r="M198" s="184"/>
      <c r="N198" s="55"/>
      <c r="O198" s="55"/>
      <c r="P198" s="55"/>
      <c r="Q198" s="55"/>
      <c r="R198" s="55"/>
      <c r="S198" s="55"/>
      <c r="T198" s="56"/>
      <c r="AT198" s="12" t="s">
        <v>131</v>
      </c>
      <c r="AU198" s="12" t="s">
        <v>79</v>
      </c>
    </row>
    <row r="199" spans="2:65" s="1" customFormat="1" ht="16.5" customHeight="1">
      <c r="B199" s="29"/>
      <c r="C199" s="169" t="s">
        <v>362</v>
      </c>
      <c r="D199" s="169" t="s">
        <v>123</v>
      </c>
      <c r="E199" s="170" t="s">
        <v>363</v>
      </c>
      <c r="F199" s="171" t="s">
        <v>364</v>
      </c>
      <c r="G199" s="172" t="s">
        <v>154</v>
      </c>
      <c r="H199" s="173">
        <v>8</v>
      </c>
      <c r="I199" s="174"/>
      <c r="J199" s="175">
        <f>ROUND(I199*H199,2)</f>
        <v>0</v>
      </c>
      <c r="K199" s="171" t="s">
        <v>127</v>
      </c>
      <c r="L199" s="176"/>
      <c r="M199" s="177" t="s">
        <v>1</v>
      </c>
      <c r="N199" s="178" t="s">
        <v>40</v>
      </c>
      <c r="O199" s="55"/>
      <c r="P199" s="179">
        <f>O199*H199</f>
        <v>0</v>
      </c>
      <c r="Q199" s="179">
        <v>3.8999999999999999E-4</v>
      </c>
      <c r="R199" s="179">
        <f>Q199*H199</f>
        <v>3.1199999999999999E-3</v>
      </c>
      <c r="S199" s="179">
        <v>0</v>
      </c>
      <c r="T199" s="180">
        <f>S199*H199</f>
        <v>0</v>
      </c>
      <c r="AR199" s="12" t="s">
        <v>128</v>
      </c>
      <c r="AT199" s="12" t="s">
        <v>123</v>
      </c>
      <c r="AU199" s="12" t="s">
        <v>79</v>
      </c>
      <c r="AY199" s="12" t="s">
        <v>120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2" t="s">
        <v>77</v>
      </c>
      <c r="BK199" s="181">
        <f>ROUND(I199*H199,2)</f>
        <v>0</v>
      </c>
      <c r="BL199" s="12" t="s">
        <v>129</v>
      </c>
      <c r="BM199" s="12" t="s">
        <v>365</v>
      </c>
    </row>
    <row r="200" spans="2:65" s="1" customFormat="1" ht="10.199999999999999">
      <c r="B200" s="29"/>
      <c r="C200" s="30"/>
      <c r="D200" s="182" t="s">
        <v>131</v>
      </c>
      <c r="E200" s="30"/>
      <c r="F200" s="183" t="s">
        <v>366</v>
      </c>
      <c r="G200" s="30"/>
      <c r="H200" s="30"/>
      <c r="I200" s="98"/>
      <c r="J200" s="30"/>
      <c r="K200" s="30"/>
      <c r="L200" s="33"/>
      <c r="M200" s="184"/>
      <c r="N200" s="55"/>
      <c r="O200" s="55"/>
      <c r="P200" s="55"/>
      <c r="Q200" s="55"/>
      <c r="R200" s="55"/>
      <c r="S200" s="55"/>
      <c r="T200" s="56"/>
      <c r="AT200" s="12" t="s">
        <v>131</v>
      </c>
      <c r="AU200" s="12" t="s">
        <v>79</v>
      </c>
    </row>
    <row r="201" spans="2:65" s="1" customFormat="1" ht="22.5" customHeight="1">
      <c r="B201" s="29"/>
      <c r="C201" s="169" t="s">
        <v>367</v>
      </c>
      <c r="D201" s="169" t="s">
        <v>123</v>
      </c>
      <c r="E201" s="170" t="s">
        <v>368</v>
      </c>
      <c r="F201" s="171" t="s">
        <v>369</v>
      </c>
      <c r="G201" s="172" t="s">
        <v>154</v>
      </c>
      <c r="H201" s="173">
        <v>30</v>
      </c>
      <c r="I201" s="174"/>
      <c r="J201" s="175">
        <f>ROUND(I201*H201,2)</f>
        <v>0</v>
      </c>
      <c r="K201" s="171" t="s">
        <v>1</v>
      </c>
      <c r="L201" s="176"/>
      <c r="M201" s="177" t="s">
        <v>1</v>
      </c>
      <c r="N201" s="178" t="s">
        <v>40</v>
      </c>
      <c r="O201" s="55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12" t="s">
        <v>128</v>
      </c>
      <c r="AT201" s="12" t="s">
        <v>123</v>
      </c>
      <c r="AU201" s="12" t="s">
        <v>79</v>
      </c>
      <c r="AY201" s="12" t="s">
        <v>120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2" t="s">
        <v>77</v>
      </c>
      <c r="BK201" s="181">
        <f>ROUND(I201*H201,2)</f>
        <v>0</v>
      </c>
      <c r="BL201" s="12" t="s">
        <v>129</v>
      </c>
      <c r="BM201" s="12" t="s">
        <v>370</v>
      </c>
    </row>
    <row r="202" spans="2:65" s="1" customFormat="1" ht="28.8">
      <c r="B202" s="29"/>
      <c r="C202" s="30"/>
      <c r="D202" s="182" t="s">
        <v>131</v>
      </c>
      <c r="E202" s="30"/>
      <c r="F202" s="183" t="s">
        <v>371</v>
      </c>
      <c r="G202" s="30"/>
      <c r="H202" s="30"/>
      <c r="I202" s="98"/>
      <c r="J202" s="30"/>
      <c r="K202" s="30"/>
      <c r="L202" s="33"/>
      <c r="M202" s="184"/>
      <c r="N202" s="55"/>
      <c r="O202" s="55"/>
      <c r="P202" s="55"/>
      <c r="Q202" s="55"/>
      <c r="R202" s="55"/>
      <c r="S202" s="55"/>
      <c r="T202" s="56"/>
      <c r="AT202" s="12" t="s">
        <v>131</v>
      </c>
      <c r="AU202" s="12" t="s">
        <v>79</v>
      </c>
    </row>
    <row r="203" spans="2:65" s="1" customFormat="1" ht="22.5" customHeight="1">
      <c r="B203" s="29"/>
      <c r="C203" s="169" t="s">
        <v>372</v>
      </c>
      <c r="D203" s="169" t="s">
        <v>123</v>
      </c>
      <c r="E203" s="170" t="s">
        <v>373</v>
      </c>
      <c r="F203" s="171" t="s">
        <v>374</v>
      </c>
      <c r="G203" s="172" t="s">
        <v>154</v>
      </c>
      <c r="H203" s="173">
        <v>24</v>
      </c>
      <c r="I203" s="174"/>
      <c r="J203" s="175">
        <f>ROUND(I203*H203,2)</f>
        <v>0</v>
      </c>
      <c r="K203" s="171" t="s">
        <v>1</v>
      </c>
      <c r="L203" s="176"/>
      <c r="M203" s="177" t="s">
        <v>1</v>
      </c>
      <c r="N203" s="178" t="s">
        <v>40</v>
      </c>
      <c r="O203" s="55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12" t="s">
        <v>128</v>
      </c>
      <c r="AT203" s="12" t="s">
        <v>123</v>
      </c>
      <c r="AU203" s="12" t="s">
        <v>79</v>
      </c>
      <c r="AY203" s="12" t="s">
        <v>120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2" t="s">
        <v>77</v>
      </c>
      <c r="BK203" s="181">
        <f>ROUND(I203*H203,2)</f>
        <v>0</v>
      </c>
      <c r="BL203" s="12" t="s">
        <v>129</v>
      </c>
      <c r="BM203" s="12" t="s">
        <v>375</v>
      </c>
    </row>
    <row r="204" spans="2:65" s="1" customFormat="1" ht="19.2">
      <c r="B204" s="29"/>
      <c r="C204" s="30"/>
      <c r="D204" s="182" t="s">
        <v>131</v>
      </c>
      <c r="E204" s="30"/>
      <c r="F204" s="183" t="s">
        <v>376</v>
      </c>
      <c r="G204" s="30"/>
      <c r="H204" s="30"/>
      <c r="I204" s="98"/>
      <c r="J204" s="30"/>
      <c r="K204" s="30"/>
      <c r="L204" s="33"/>
      <c r="M204" s="184"/>
      <c r="N204" s="55"/>
      <c r="O204" s="55"/>
      <c r="P204" s="55"/>
      <c r="Q204" s="55"/>
      <c r="R204" s="55"/>
      <c r="S204" s="55"/>
      <c r="T204" s="56"/>
      <c r="AT204" s="12" t="s">
        <v>131</v>
      </c>
      <c r="AU204" s="12" t="s">
        <v>79</v>
      </c>
    </row>
    <row r="205" spans="2:65" s="1" customFormat="1" ht="22.5" customHeight="1">
      <c r="B205" s="29"/>
      <c r="C205" s="169" t="s">
        <v>377</v>
      </c>
      <c r="D205" s="169" t="s">
        <v>123</v>
      </c>
      <c r="E205" s="170" t="s">
        <v>378</v>
      </c>
      <c r="F205" s="171" t="s">
        <v>379</v>
      </c>
      <c r="G205" s="172" t="s">
        <v>154</v>
      </c>
      <c r="H205" s="173">
        <v>14</v>
      </c>
      <c r="I205" s="174"/>
      <c r="J205" s="175">
        <f>ROUND(I205*H205,2)</f>
        <v>0</v>
      </c>
      <c r="K205" s="171" t="s">
        <v>1</v>
      </c>
      <c r="L205" s="176"/>
      <c r="M205" s="177" t="s">
        <v>1</v>
      </c>
      <c r="N205" s="178" t="s">
        <v>40</v>
      </c>
      <c r="O205" s="55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AR205" s="12" t="s">
        <v>128</v>
      </c>
      <c r="AT205" s="12" t="s">
        <v>123</v>
      </c>
      <c r="AU205" s="12" t="s">
        <v>79</v>
      </c>
      <c r="AY205" s="12" t="s">
        <v>120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2" t="s">
        <v>77</v>
      </c>
      <c r="BK205" s="181">
        <f>ROUND(I205*H205,2)</f>
        <v>0</v>
      </c>
      <c r="BL205" s="12" t="s">
        <v>129</v>
      </c>
      <c r="BM205" s="12" t="s">
        <v>380</v>
      </c>
    </row>
    <row r="206" spans="2:65" s="1" customFormat="1" ht="28.8">
      <c r="B206" s="29"/>
      <c r="C206" s="30"/>
      <c r="D206" s="182" t="s">
        <v>131</v>
      </c>
      <c r="E206" s="30"/>
      <c r="F206" s="183" t="s">
        <v>381</v>
      </c>
      <c r="G206" s="30"/>
      <c r="H206" s="30"/>
      <c r="I206" s="98"/>
      <c r="J206" s="30"/>
      <c r="K206" s="30"/>
      <c r="L206" s="33"/>
      <c r="M206" s="184"/>
      <c r="N206" s="55"/>
      <c r="O206" s="55"/>
      <c r="P206" s="55"/>
      <c r="Q206" s="55"/>
      <c r="R206" s="55"/>
      <c r="S206" s="55"/>
      <c r="T206" s="56"/>
      <c r="AT206" s="12" t="s">
        <v>131</v>
      </c>
      <c r="AU206" s="12" t="s">
        <v>79</v>
      </c>
    </row>
    <row r="207" spans="2:65" s="1" customFormat="1" ht="22.5" customHeight="1">
      <c r="B207" s="29"/>
      <c r="C207" s="169" t="s">
        <v>382</v>
      </c>
      <c r="D207" s="169" t="s">
        <v>123</v>
      </c>
      <c r="E207" s="170" t="s">
        <v>383</v>
      </c>
      <c r="F207" s="171" t="s">
        <v>384</v>
      </c>
      <c r="G207" s="172" t="s">
        <v>154</v>
      </c>
      <c r="H207" s="173">
        <v>8</v>
      </c>
      <c r="I207" s="174"/>
      <c r="J207" s="175">
        <f>ROUND(I207*H207,2)</f>
        <v>0</v>
      </c>
      <c r="K207" s="171" t="s">
        <v>1</v>
      </c>
      <c r="L207" s="176"/>
      <c r="M207" s="177" t="s">
        <v>1</v>
      </c>
      <c r="N207" s="178" t="s">
        <v>40</v>
      </c>
      <c r="O207" s="55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12" t="s">
        <v>128</v>
      </c>
      <c r="AT207" s="12" t="s">
        <v>123</v>
      </c>
      <c r="AU207" s="12" t="s">
        <v>79</v>
      </c>
      <c r="AY207" s="12" t="s">
        <v>120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2" t="s">
        <v>77</v>
      </c>
      <c r="BK207" s="181">
        <f>ROUND(I207*H207,2)</f>
        <v>0</v>
      </c>
      <c r="BL207" s="12" t="s">
        <v>129</v>
      </c>
      <c r="BM207" s="12" t="s">
        <v>385</v>
      </c>
    </row>
    <row r="208" spans="2:65" s="1" customFormat="1" ht="19.2">
      <c r="B208" s="29"/>
      <c r="C208" s="30"/>
      <c r="D208" s="182" t="s">
        <v>131</v>
      </c>
      <c r="E208" s="30"/>
      <c r="F208" s="183" t="s">
        <v>386</v>
      </c>
      <c r="G208" s="30"/>
      <c r="H208" s="30"/>
      <c r="I208" s="98"/>
      <c r="J208" s="30"/>
      <c r="K208" s="30"/>
      <c r="L208" s="33"/>
      <c r="M208" s="184"/>
      <c r="N208" s="55"/>
      <c r="O208" s="55"/>
      <c r="P208" s="55"/>
      <c r="Q208" s="55"/>
      <c r="R208" s="55"/>
      <c r="S208" s="55"/>
      <c r="T208" s="56"/>
      <c r="AT208" s="12" t="s">
        <v>131</v>
      </c>
      <c r="AU208" s="12" t="s">
        <v>79</v>
      </c>
    </row>
    <row r="209" spans="2:65" s="1" customFormat="1" ht="16.5" customHeight="1">
      <c r="B209" s="29"/>
      <c r="C209" s="169" t="s">
        <v>387</v>
      </c>
      <c r="D209" s="169" t="s">
        <v>123</v>
      </c>
      <c r="E209" s="170" t="s">
        <v>388</v>
      </c>
      <c r="F209" s="171" t="s">
        <v>389</v>
      </c>
      <c r="G209" s="172" t="s">
        <v>154</v>
      </c>
      <c r="H209" s="173">
        <v>22</v>
      </c>
      <c r="I209" s="174"/>
      <c r="J209" s="175">
        <f>ROUND(I209*H209,2)</f>
        <v>0</v>
      </c>
      <c r="K209" s="171" t="s">
        <v>1</v>
      </c>
      <c r="L209" s="176"/>
      <c r="M209" s="177" t="s">
        <v>1</v>
      </c>
      <c r="N209" s="178" t="s">
        <v>40</v>
      </c>
      <c r="O209" s="55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12" t="s">
        <v>128</v>
      </c>
      <c r="AT209" s="12" t="s">
        <v>123</v>
      </c>
      <c r="AU209" s="12" t="s">
        <v>79</v>
      </c>
      <c r="AY209" s="12" t="s">
        <v>120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2" t="s">
        <v>77</v>
      </c>
      <c r="BK209" s="181">
        <f>ROUND(I209*H209,2)</f>
        <v>0</v>
      </c>
      <c r="BL209" s="12" t="s">
        <v>129</v>
      </c>
      <c r="BM209" s="12" t="s">
        <v>390</v>
      </c>
    </row>
    <row r="210" spans="2:65" s="1" customFormat="1" ht="10.199999999999999">
      <c r="B210" s="29"/>
      <c r="C210" s="30"/>
      <c r="D210" s="182" t="s">
        <v>131</v>
      </c>
      <c r="E210" s="30"/>
      <c r="F210" s="183" t="s">
        <v>389</v>
      </c>
      <c r="G210" s="30"/>
      <c r="H210" s="30"/>
      <c r="I210" s="98"/>
      <c r="J210" s="30"/>
      <c r="K210" s="30"/>
      <c r="L210" s="33"/>
      <c r="M210" s="184"/>
      <c r="N210" s="55"/>
      <c r="O210" s="55"/>
      <c r="P210" s="55"/>
      <c r="Q210" s="55"/>
      <c r="R210" s="55"/>
      <c r="S210" s="55"/>
      <c r="T210" s="56"/>
      <c r="AT210" s="12" t="s">
        <v>131</v>
      </c>
      <c r="AU210" s="12" t="s">
        <v>79</v>
      </c>
    </row>
    <row r="211" spans="2:65" s="1" customFormat="1" ht="16.5" customHeight="1">
      <c r="B211" s="29"/>
      <c r="C211" s="169" t="s">
        <v>391</v>
      </c>
      <c r="D211" s="169" t="s">
        <v>123</v>
      </c>
      <c r="E211" s="170" t="s">
        <v>392</v>
      </c>
      <c r="F211" s="171" t="s">
        <v>393</v>
      </c>
      <c r="G211" s="172" t="s">
        <v>154</v>
      </c>
      <c r="H211" s="173">
        <v>3</v>
      </c>
      <c r="I211" s="174"/>
      <c r="J211" s="175">
        <f>ROUND(I211*H211,2)</f>
        <v>0</v>
      </c>
      <c r="K211" s="171" t="s">
        <v>1</v>
      </c>
      <c r="L211" s="176"/>
      <c r="M211" s="177" t="s">
        <v>1</v>
      </c>
      <c r="N211" s="178" t="s">
        <v>40</v>
      </c>
      <c r="O211" s="55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12" t="s">
        <v>128</v>
      </c>
      <c r="AT211" s="12" t="s">
        <v>123</v>
      </c>
      <c r="AU211" s="12" t="s">
        <v>79</v>
      </c>
      <c r="AY211" s="12" t="s">
        <v>120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2" t="s">
        <v>77</v>
      </c>
      <c r="BK211" s="181">
        <f>ROUND(I211*H211,2)</f>
        <v>0</v>
      </c>
      <c r="BL211" s="12" t="s">
        <v>129</v>
      </c>
      <c r="BM211" s="12" t="s">
        <v>394</v>
      </c>
    </row>
    <row r="212" spans="2:65" s="1" customFormat="1" ht="10.199999999999999">
      <c r="B212" s="29"/>
      <c r="C212" s="30"/>
      <c r="D212" s="182" t="s">
        <v>131</v>
      </c>
      <c r="E212" s="30"/>
      <c r="F212" s="183" t="s">
        <v>393</v>
      </c>
      <c r="G212" s="30"/>
      <c r="H212" s="30"/>
      <c r="I212" s="98"/>
      <c r="J212" s="30"/>
      <c r="K212" s="30"/>
      <c r="L212" s="33"/>
      <c r="M212" s="184"/>
      <c r="N212" s="55"/>
      <c r="O212" s="55"/>
      <c r="P212" s="55"/>
      <c r="Q212" s="55"/>
      <c r="R212" s="55"/>
      <c r="S212" s="55"/>
      <c r="T212" s="56"/>
      <c r="AT212" s="12" t="s">
        <v>131</v>
      </c>
      <c r="AU212" s="12" t="s">
        <v>79</v>
      </c>
    </row>
    <row r="213" spans="2:65" s="1" customFormat="1" ht="16.5" customHeight="1">
      <c r="B213" s="29"/>
      <c r="C213" s="169" t="s">
        <v>395</v>
      </c>
      <c r="D213" s="169" t="s">
        <v>123</v>
      </c>
      <c r="E213" s="170" t="s">
        <v>396</v>
      </c>
      <c r="F213" s="171" t="s">
        <v>397</v>
      </c>
      <c r="G213" s="172" t="s">
        <v>1</v>
      </c>
      <c r="H213" s="173">
        <v>3</v>
      </c>
      <c r="I213" s="174"/>
      <c r="J213" s="175">
        <f>ROUND(I213*H213,2)</f>
        <v>0</v>
      </c>
      <c r="K213" s="171" t="s">
        <v>1</v>
      </c>
      <c r="L213" s="176"/>
      <c r="M213" s="177" t="s">
        <v>1</v>
      </c>
      <c r="N213" s="178" t="s">
        <v>40</v>
      </c>
      <c r="O213" s="55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12" t="s">
        <v>128</v>
      </c>
      <c r="AT213" s="12" t="s">
        <v>123</v>
      </c>
      <c r="AU213" s="12" t="s">
        <v>79</v>
      </c>
      <c r="AY213" s="12" t="s">
        <v>120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2" t="s">
        <v>77</v>
      </c>
      <c r="BK213" s="181">
        <f>ROUND(I213*H213,2)</f>
        <v>0</v>
      </c>
      <c r="BL213" s="12" t="s">
        <v>129</v>
      </c>
      <c r="BM213" s="12" t="s">
        <v>398</v>
      </c>
    </row>
    <row r="214" spans="2:65" s="1" customFormat="1" ht="10.199999999999999">
      <c r="B214" s="29"/>
      <c r="C214" s="30"/>
      <c r="D214" s="182" t="s">
        <v>131</v>
      </c>
      <c r="E214" s="30"/>
      <c r="F214" s="183" t="s">
        <v>397</v>
      </c>
      <c r="G214" s="30"/>
      <c r="H214" s="30"/>
      <c r="I214" s="98"/>
      <c r="J214" s="30"/>
      <c r="K214" s="30"/>
      <c r="L214" s="33"/>
      <c r="M214" s="184"/>
      <c r="N214" s="55"/>
      <c r="O214" s="55"/>
      <c r="P214" s="55"/>
      <c r="Q214" s="55"/>
      <c r="R214" s="55"/>
      <c r="S214" s="55"/>
      <c r="T214" s="56"/>
      <c r="AT214" s="12" t="s">
        <v>131</v>
      </c>
      <c r="AU214" s="12" t="s">
        <v>79</v>
      </c>
    </row>
    <row r="215" spans="2:65" s="1" customFormat="1" ht="16.5" customHeight="1">
      <c r="B215" s="29"/>
      <c r="C215" s="169" t="s">
        <v>399</v>
      </c>
      <c r="D215" s="169" t="s">
        <v>123</v>
      </c>
      <c r="E215" s="170" t="s">
        <v>400</v>
      </c>
      <c r="F215" s="171" t="s">
        <v>401</v>
      </c>
      <c r="G215" s="172" t="s">
        <v>154</v>
      </c>
      <c r="H215" s="173">
        <v>14</v>
      </c>
      <c r="I215" s="174"/>
      <c r="J215" s="175">
        <f>ROUND(I215*H215,2)</f>
        <v>0</v>
      </c>
      <c r="K215" s="171" t="s">
        <v>1</v>
      </c>
      <c r="L215" s="176"/>
      <c r="M215" s="177" t="s">
        <v>1</v>
      </c>
      <c r="N215" s="178" t="s">
        <v>40</v>
      </c>
      <c r="O215" s="55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AR215" s="12" t="s">
        <v>128</v>
      </c>
      <c r="AT215" s="12" t="s">
        <v>123</v>
      </c>
      <c r="AU215" s="12" t="s">
        <v>79</v>
      </c>
      <c r="AY215" s="12" t="s">
        <v>120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2" t="s">
        <v>77</v>
      </c>
      <c r="BK215" s="181">
        <f>ROUND(I215*H215,2)</f>
        <v>0</v>
      </c>
      <c r="BL215" s="12" t="s">
        <v>129</v>
      </c>
      <c r="BM215" s="12" t="s">
        <v>402</v>
      </c>
    </row>
    <row r="216" spans="2:65" s="1" customFormat="1" ht="10.199999999999999">
      <c r="B216" s="29"/>
      <c r="C216" s="30"/>
      <c r="D216" s="182" t="s">
        <v>131</v>
      </c>
      <c r="E216" s="30"/>
      <c r="F216" s="183" t="s">
        <v>401</v>
      </c>
      <c r="G216" s="30"/>
      <c r="H216" s="30"/>
      <c r="I216" s="98"/>
      <c r="J216" s="30"/>
      <c r="K216" s="30"/>
      <c r="L216" s="33"/>
      <c r="M216" s="184"/>
      <c r="N216" s="55"/>
      <c r="O216" s="55"/>
      <c r="P216" s="55"/>
      <c r="Q216" s="55"/>
      <c r="R216" s="55"/>
      <c r="S216" s="55"/>
      <c r="T216" s="56"/>
      <c r="AT216" s="12" t="s">
        <v>131</v>
      </c>
      <c r="AU216" s="12" t="s">
        <v>79</v>
      </c>
    </row>
    <row r="217" spans="2:65" s="1" customFormat="1" ht="16.5" customHeight="1">
      <c r="B217" s="29"/>
      <c r="C217" s="169" t="s">
        <v>403</v>
      </c>
      <c r="D217" s="169" t="s">
        <v>123</v>
      </c>
      <c r="E217" s="170" t="s">
        <v>404</v>
      </c>
      <c r="F217" s="171" t="s">
        <v>405</v>
      </c>
      <c r="G217" s="172" t="s">
        <v>154</v>
      </c>
      <c r="H217" s="173">
        <v>1</v>
      </c>
      <c r="I217" s="174"/>
      <c r="J217" s="175">
        <f>ROUND(I217*H217,2)</f>
        <v>0</v>
      </c>
      <c r="K217" s="171" t="s">
        <v>1</v>
      </c>
      <c r="L217" s="176"/>
      <c r="M217" s="177" t="s">
        <v>1</v>
      </c>
      <c r="N217" s="178" t="s">
        <v>40</v>
      </c>
      <c r="O217" s="55"/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AR217" s="12" t="s">
        <v>128</v>
      </c>
      <c r="AT217" s="12" t="s">
        <v>123</v>
      </c>
      <c r="AU217" s="12" t="s">
        <v>79</v>
      </c>
      <c r="AY217" s="12" t="s">
        <v>120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2" t="s">
        <v>77</v>
      </c>
      <c r="BK217" s="181">
        <f>ROUND(I217*H217,2)</f>
        <v>0</v>
      </c>
      <c r="BL217" s="12" t="s">
        <v>129</v>
      </c>
      <c r="BM217" s="12" t="s">
        <v>406</v>
      </c>
    </row>
    <row r="218" spans="2:65" s="1" customFormat="1" ht="10.199999999999999">
      <c r="B218" s="29"/>
      <c r="C218" s="30"/>
      <c r="D218" s="182" t="s">
        <v>131</v>
      </c>
      <c r="E218" s="30"/>
      <c r="F218" s="183" t="s">
        <v>405</v>
      </c>
      <c r="G218" s="30"/>
      <c r="H218" s="30"/>
      <c r="I218" s="98"/>
      <c r="J218" s="30"/>
      <c r="K218" s="30"/>
      <c r="L218" s="33"/>
      <c r="M218" s="184"/>
      <c r="N218" s="55"/>
      <c r="O218" s="55"/>
      <c r="P218" s="55"/>
      <c r="Q218" s="55"/>
      <c r="R218" s="55"/>
      <c r="S218" s="55"/>
      <c r="T218" s="56"/>
      <c r="AT218" s="12" t="s">
        <v>131</v>
      </c>
      <c r="AU218" s="12" t="s">
        <v>79</v>
      </c>
    </row>
    <row r="219" spans="2:65" s="1" customFormat="1" ht="16.5" customHeight="1">
      <c r="B219" s="29"/>
      <c r="C219" s="185" t="s">
        <v>407</v>
      </c>
      <c r="D219" s="185" t="s">
        <v>132</v>
      </c>
      <c r="E219" s="186" t="s">
        <v>408</v>
      </c>
      <c r="F219" s="187" t="s">
        <v>409</v>
      </c>
      <c r="G219" s="188" t="s">
        <v>154</v>
      </c>
      <c r="H219" s="189">
        <v>37</v>
      </c>
      <c r="I219" s="190"/>
      <c r="J219" s="191">
        <f>ROUND(I219*H219,2)</f>
        <v>0</v>
      </c>
      <c r="K219" s="187" t="s">
        <v>127</v>
      </c>
      <c r="L219" s="33"/>
      <c r="M219" s="192" t="s">
        <v>1</v>
      </c>
      <c r="N219" s="193" t="s">
        <v>40</v>
      </c>
      <c r="O219" s="55"/>
      <c r="P219" s="179">
        <f>O219*H219</f>
        <v>0</v>
      </c>
      <c r="Q219" s="179">
        <v>0</v>
      </c>
      <c r="R219" s="179">
        <f>Q219*H219</f>
        <v>0</v>
      </c>
      <c r="S219" s="179">
        <v>0</v>
      </c>
      <c r="T219" s="180">
        <f>S219*H219</f>
        <v>0</v>
      </c>
      <c r="AR219" s="12" t="s">
        <v>129</v>
      </c>
      <c r="AT219" s="12" t="s">
        <v>132</v>
      </c>
      <c r="AU219" s="12" t="s">
        <v>79</v>
      </c>
      <c r="AY219" s="12" t="s">
        <v>120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2" t="s">
        <v>77</v>
      </c>
      <c r="BK219" s="181">
        <f>ROUND(I219*H219,2)</f>
        <v>0</v>
      </c>
      <c r="BL219" s="12" t="s">
        <v>129</v>
      </c>
      <c r="BM219" s="12" t="s">
        <v>410</v>
      </c>
    </row>
    <row r="220" spans="2:65" s="1" customFormat="1" ht="19.2">
      <c r="B220" s="29"/>
      <c r="C220" s="30"/>
      <c r="D220" s="182" t="s">
        <v>131</v>
      </c>
      <c r="E220" s="30"/>
      <c r="F220" s="183" t="s">
        <v>411</v>
      </c>
      <c r="G220" s="30"/>
      <c r="H220" s="30"/>
      <c r="I220" s="98"/>
      <c r="J220" s="30"/>
      <c r="K220" s="30"/>
      <c r="L220" s="33"/>
      <c r="M220" s="184"/>
      <c r="N220" s="55"/>
      <c r="O220" s="55"/>
      <c r="P220" s="55"/>
      <c r="Q220" s="55"/>
      <c r="R220" s="55"/>
      <c r="S220" s="55"/>
      <c r="T220" s="56"/>
      <c r="AT220" s="12" t="s">
        <v>131</v>
      </c>
      <c r="AU220" s="12" t="s">
        <v>79</v>
      </c>
    </row>
    <row r="221" spans="2:65" s="1" customFormat="1" ht="16.5" customHeight="1">
      <c r="B221" s="29"/>
      <c r="C221" s="185" t="s">
        <v>412</v>
      </c>
      <c r="D221" s="185" t="s">
        <v>132</v>
      </c>
      <c r="E221" s="186" t="s">
        <v>413</v>
      </c>
      <c r="F221" s="187" t="s">
        <v>414</v>
      </c>
      <c r="G221" s="188" t="s">
        <v>154</v>
      </c>
      <c r="H221" s="189">
        <v>82</v>
      </c>
      <c r="I221" s="190"/>
      <c r="J221" s="191">
        <f>ROUND(I221*H221,2)</f>
        <v>0</v>
      </c>
      <c r="K221" s="187" t="s">
        <v>127</v>
      </c>
      <c r="L221" s="33"/>
      <c r="M221" s="192" t="s">
        <v>1</v>
      </c>
      <c r="N221" s="193" t="s">
        <v>40</v>
      </c>
      <c r="O221" s="55"/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AR221" s="12" t="s">
        <v>129</v>
      </c>
      <c r="AT221" s="12" t="s">
        <v>132</v>
      </c>
      <c r="AU221" s="12" t="s">
        <v>79</v>
      </c>
      <c r="AY221" s="12" t="s">
        <v>120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2" t="s">
        <v>77</v>
      </c>
      <c r="BK221" s="181">
        <f>ROUND(I221*H221,2)</f>
        <v>0</v>
      </c>
      <c r="BL221" s="12" t="s">
        <v>129</v>
      </c>
      <c r="BM221" s="12" t="s">
        <v>415</v>
      </c>
    </row>
    <row r="222" spans="2:65" s="1" customFormat="1" ht="19.2">
      <c r="B222" s="29"/>
      <c r="C222" s="30"/>
      <c r="D222" s="182" t="s">
        <v>131</v>
      </c>
      <c r="E222" s="30"/>
      <c r="F222" s="183" t="s">
        <v>416</v>
      </c>
      <c r="G222" s="30"/>
      <c r="H222" s="30"/>
      <c r="I222" s="98"/>
      <c r="J222" s="30"/>
      <c r="K222" s="30"/>
      <c r="L222" s="33"/>
      <c r="M222" s="184"/>
      <c r="N222" s="55"/>
      <c r="O222" s="55"/>
      <c r="P222" s="55"/>
      <c r="Q222" s="55"/>
      <c r="R222" s="55"/>
      <c r="S222" s="55"/>
      <c r="T222" s="56"/>
      <c r="AT222" s="12" t="s">
        <v>131</v>
      </c>
      <c r="AU222" s="12" t="s">
        <v>79</v>
      </c>
    </row>
    <row r="223" spans="2:65" s="1" customFormat="1" ht="16.5" customHeight="1">
      <c r="B223" s="29"/>
      <c r="C223" s="169" t="s">
        <v>417</v>
      </c>
      <c r="D223" s="169" t="s">
        <v>123</v>
      </c>
      <c r="E223" s="170" t="s">
        <v>418</v>
      </c>
      <c r="F223" s="171" t="s">
        <v>419</v>
      </c>
      <c r="G223" s="172" t="s">
        <v>154</v>
      </c>
      <c r="H223" s="173">
        <v>119</v>
      </c>
      <c r="I223" s="174"/>
      <c r="J223" s="175">
        <f>ROUND(I223*H223,2)</f>
        <v>0</v>
      </c>
      <c r="K223" s="171" t="s">
        <v>1</v>
      </c>
      <c r="L223" s="176"/>
      <c r="M223" s="177" t="s">
        <v>1</v>
      </c>
      <c r="N223" s="178" t="s">
        <v>40</v>
      </c>
      <c r="O223" s="55"/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AR223" s="12" t="s">
        <v>128</v>
      </c>
      <c r="AT223" s="12" t="s">
        <v>123</v>
      </c>
      <c r="AU223" s="12" t="s">
        <v>79</v>
      </c>
      <c r="AY223" s="12" t="s">
        <v>120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2" t="s">
        <v>77</v>
      </c>
      <c r="BK223" s="181">
        <f>ROUND(I223*H223,2)</f>
        <v>0</v>
      </c>
      <c r="BL223" s="12" t="s">
        <v>129</v>
      </c>
      <c r="BM223" s="12" t="s">
        <v>420</v>
      </c>
    </row>
    <row r="224" spans="2:65" s="1" customFormat="1" ht="10.199999999999999">
      <c r="B224" s="29"/>
      <c r="C224" s="30"/>
      <c r="D224" s="182" t="s">
        <v>131</v>
      </c>
      <c r="E224" s="30"/>
      <c r="F224" s="183" t="s">
        <v>419</v>
      </c>
      <c r="G224" s="30"/>
      <c r="H224" s="30"/>
      <c r="I224" s="98"/>
      <c r="J224" s="30"/>
      <c r="K224" s="30"/>
      <c r="L224" s="33"/>
      <c r="M224" s="184"/>
      <c r="N224" s="55"/>
      <c r="O224" s="55"/>
      <c r="P224" s="55"/>
      <c r="Q224" s="55"/>
      <c r="R224" s="55"/>
      <c r="S224" s="55"/>
      <c r="T224" s="56"/>
      <c r="AT224" s="12" t="s">
        <v>131</v>
      </c>
      <c r="AU224" s="12" t="s">
        <v>79</v>
      </c>
    </row>
    <row r="225" spans="2:65" s="1" customFormat="1" ht="16.5" customHeight="1">
      <c r="B225" s="29"/>
      <c r="C225" s="169" t="s">
        <v>421</v>
      </c>
      <c r="D225" s="169" t="s">
        <v>123</v>
      </c>
      <c r="E225" s="170" t="s">
        <v>422</v>
      </c>
      <c r="F225" s="171" t="s">
        <v>423</v>
      </c>
      <c r="G225" s="172" t="s">
        <v>154</v>
      </c>
      <c r="H225" s="173">
        <v>119</v>
      </c>
      <c r="I225" s="174"/>
      <c r="J225" s="175">
        <f>ROUND(I225*H225,2)</f>
        <v>0</v>
      </c>
      <c r="K225" s="171" t="s">
        <v>1</v>
      </c>
      <c r="L225" s="176"/>
      <c r="M225" s="177" t="s">
        <v>1</v>
      </c>
      <c r="N225" s="178" t="s">
        <v>40</v>
      </c>
      <c r="O225" s="55"/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AR225" s="12" t="s">
        <v>128</v>
      </c>
      <c r="AT225" s="12" t="s">
        <v>123</v>
      </c>
      <c r="AU225" s="12" t="s">
        <v>79</v>
      </c>
      <c r="AY225" s="12" t="s">
        <v>120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2" t="s">
        <v>77</v>
      </c>
      <c r="BK225" s="181">
        <f>ROUND(I225*H225,2)</f>
        <v>0</v>
      </c>
      <c r="BL225" s="12" t="s">
        <v>129</v>
      </c>
      <c r="BM225" s="12" t="s">
        <v>424</v>
      </c>
    </row>
    <row r="226" spans="2:65" s="1" customFormat="1" ht="10.199999999999999">
      <c r="B226" s="29"/>
      <c r="C226" s="30"/>
      <c r="D226" s="182" t="s">
        <v>131</v>
      </c>
      <c r="E226" s="30"/>
      <c r="F226" s="183" t="s">
        <v>423</v>
      </c>
      <c r="G226" s="30"/>
      <c r="H226" s="30"/>
      <c r="I226" s="98"/>
      <c r="J226" s="30"/>
      <c r="K226" s="30"/>
      <c r="L226" s="33"/>
      <c r="M226" s="184"/>
      <c r="N226" s="55"/>
      <c r="O226" s="55"/>
      <c r="P226" s="55"/>
      <c r="Q226" s="55"/>
      <c r="R226" s="55"/>
      <c r="S226" s="55"/>
      <c r="T226" s="56"/>
      <c r="AT226" s="12" t="s">
        <v>131</v>
      </c>
      <c r="AU226" s="12" t="s">
        <v>79</v>
      </c>
    </row>
    <row r="227" spans="2:65" s="1" customFormat="1" ht="16.5" customHeight="1">
      <c r="B227" s="29"/>
      <c r="C227" s="185" t="s">
        <v>425</v>
      </c>
      <c r="D227" s="185" t="s">
        <v>132</v>
      </c>
      <c r="E227" s="186" t="s">
        <v>426</v>
      </c>
      <c r="F227" s="187" t="s">
        <v>427</v>
      </c>
      <c r="G227" s="188" t="s">
        <v>154</v>
      </c>
      <c r="H227" s="189">
        <v>77</v>
      </c>
      <c r="I227" s="190"/>
      <c r="J227" s="191">
        <f>ROUND(I227*H227,2)</f>
        <v>0</v>
      </c>
      <c r="K227" s="187" t="s">
        <v>127</v>
      </c>
      <c r="L227" s="33"/>
      <c r="M227" s="192" t="s">
        <v>1</v>
      </c>
      <c r="N227" s="193" t="s">
        <v>40</v>
      </c>
      <c r="O227" s="55"/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AR227" s="12" t="s">
        <v>129</v>
      </c>
      <c r="AT227" s="12" t="s">
        <v>132</v>
      </c>
      <c r="AU227" s="12" t="s">
        <v>79</v>
      </c>
      <c r="AY227" s="12" t="s">
        <v>120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12" t="s">
        <v>77</v>
      </c>
      <c r="BK227" s="181">
        <f>ROUND(I227*H227,2)</f>
        <v>0</v>
      </c>
      <c r="BL227" s="12" t="s">
        <v>129</v>
      </c>
      <c r="BM227" s="12" t="s">
        <v>428</v>
      </c>
    </row>
    <row r="228" spans="2:65" s="1" customFormat="1" ht="19.2">
      <c r="B228" s="29"/>
      <c r="C228" s="30"/>
      <c r="D228" s="182" t="s">
        <v>131</v>
      </c>
      <c r="E228" s="30"/>
      <c r="F228" s="183" t="s">
        <v>429</v>
      </c>
      <c r="G228" s="30"/>
      <c r="H228" s="30"/>
      <c r="I228" s="98"/>
      <c r="J228" s="30"/>
      <c r="K228" s="30"/>
      <c r="L228" s="33"/>
      <c r="M228" s="184"/>
      <c r="N228" s="55"/>
      <c r="O228" s="55"/>
      <c r="P228" s="55"/>
      <c r="Q228" s="55"/>
      <c r="R228" s="55"/>
      <c r="S228" s="55"/>
      <c r="T228" s="56"/>
      <c r="AT228" s="12" t="s">
        <v>131</v>
      </c>
      <c r="AU228" s="12" t="s">
        <v>79</v>
      </c>
    </row>
    <row r="229" spans="2:65" s="1" customFormat="1" ht="16.5" customHeight="1">
      <c r="B229" s="29"/>
      <c r="C229" s="169" t="s">
        <v>430</v>
      </c>
      <c r="D229" s="169" t="s">
        <v>123</v>
      </c>
      <c r="E229" s="170" t="s">
        <v>431</v>
      </c>
      <c r="F229" s="171" t="s">
        <v>432</v>
      </c>
      <c r="G229" s="172" t="s">
        <v>154</v>
      </c>
      <c r="H229" s="173">
        <v>71</v>
      </c>
      <c r="I229" s="174"/>
      <c r="J229" s="175">
        <f>ROUND(I229*H229,2)</f>
        <v>0</v>
      </c>
      <c r="K229" s="171" t="s">
        <v>1</v>
      </c>
      <c r="L229" s="176"/>
      <c r="M229" s="177" t="s">
        <v>1</v>
      </c>
      <c r="N229" s="178" t="s">
        <v>40</v>
      </c>
      <c r="O229" s="55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AR229" s="12" t="s">
        <v>128</v>
      </c>
      <c r="AT229" s="12" t="s">
        <v>123</v>
      </c>
      <c r="AU229" s="12" t="s">
        <v>79</v>
      </c>
      <c r="AY229" s="12" t="s">
        <v>120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2" t="s">
        <v>77</v>
      </c>
      <c r="BK229" s="181">
        <f>ROUND(I229*H229,2)</f>
        <v>0</v>
      </c>
      <c r="BL229" s="12" t="s">
        <v>129</v>
      </c>
      <c r="BM229" s="12" t="s">
        <v>433</v>
      </c>
    </row>
    <row r="230" spans="2:65" s="1" customFormat="1" ht="10.199999999999999">
      <c r="B230" s="29"/>
      <c r="C230" s="30"/>
      <c r="D230" s="182" t="s">
        <v>131</v>
      </c>
      <c r="E230" s="30"/>
      <c r="F230" s="183" t="s">
        <v>432</v>
      </c>
      <c r="G230" s="30"/>
      <c r="H230" s="30"/>
      <c r="I230" s="98"/>
      <c r="J230" s="30"/>
      <c r="K230" s="30"/>
      <c r="L230" s="33"/>
      <c r="M230" s="184"/>
      <c r="N230" s="55"/>
      <c r="O230" s="55"/>
      <c r="P230" s="55"/>
      <c r="Q230" s="55"/>
      <c r="R230" s="55"/>
      <c r="S230" s="55"/>
      <c r="T230" s="56"/>
      <c r="AT230" s="12" t="s">
        <v>131</v>
      </c>
      <c r="AU230" s="12" t="s">
        <v>79</v>
      </c>
    </row>
    <row r="231" spans="2:65" s="1" customFormat="1" ht="16.5" customHeight="1">
      <c r="B231" s="29"/>
      <c r="C231" s="169" t="s">
        <v>434</v>
      </c>
      <c r="D231" s="169" t="s">
        <v>123</v>
      </c>
      <c r="E231" s="170" t="s">
        <v>435</v>
      </c>
      <c r="F231" s="171" t="s">
        <v>436</v>
      </c>
      <c r="G231" s="172" t="s">
        <v>154</v>
      </c>
      <c r="H231" s="173">
        <v>3</v>
      </c>
      <c r="I231" s="174"/>
      <c r="J231" s="175">
        <f>ROUND(I231*H231,2)</f>
        <v>0</v>
      </c>
      <c r="K231" s="171" t="s">
        <v>1</v>
      </c>
      <c r="L231" s="176"/>
      <c r="M231" s="177" t="s">
        <v>1</v>
      </c>
      <c r="N231" s="178" t="s">
        <v>40</v>
      </c>
      <c r="O231" s="55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AR231" s="12" t="s">
        <v>128</v>
      </c>
      <c r="AT231" s="12" t="s">
        <v>123</v>
      </c>
      <c r="AU231" s="12" t="s">
        <v>79</v>
      </c>
      <c r="AY231" s="12" t="s">
        <v>120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2" t="s">
        <v>77</v>
      </c>
      <c r="BK231" s="181">
        <f>ROUND(I231*H231,2)</f>
        <v>0</v>
      </c>
      <c r="BL231" s="12" t="s">
        <v>129</v>
      </c>
      <c r="BM231" s="12" t="s">
        <v>437</v>
      </c>
    </row>
    <row r="232" spans="2:65" s="1" customFormat="1" ht="10.199999999999999">
      <c r="B232" s="29"/>
      <c r="C232" s="30"/>
      <c r="D232" s="182" t="s">
        <v>131</v>
      </c>
      <c r="E232" s="30"/>
      <c r="F232" s="183" t="s">
        <v>436</v>
      </c>
      <c r="G232" s="30"/>
      <c r="H232" s="30"/>
      <c r="I232" s="98"/>
      <c r="J232" s="30"/>
      <c r="K232" s="30"/>
      <c r="L232" s="33"/>
      <c r="M232" s="184"/>
      <c r="N232" s="55"/>
      <c r="O232" s="55"/>
      <c r="P232" s="55"/>
      <c r="Q232" s="55"/>
      <c r="R232" s="55"/>
      <c r="S232" s="55"/>
      <c r="T232" s="56"/>
      <c r="AT232" s="12" t="s">
        <v>131</v>
      </c>
      <c r="AU232" s="12" t="s">
        <v>79</v>
      </c>
    </row>
    <row r="233" spans="2:65" s="1" customFormat="1" ht="16.5" customHeight="1">
      <c r="B233" s="29"/>
      <c r="C233" s="169" t="s">
        <v>438</v>
      </c>
      <c r="D233" s="169" t="s">
        <v>123</v>
      </c>
      <c r="E233" s="170" t="s">
        <v>439</v>
      </c>
      <c r="F233" s="171" t="s">
        <v>440</v>
      </c>
      <c r="G233" s="172" t="s">
        <v>154</v>
      </c>
      <c r="H233" s="173">
        <v>3</v>
      </c>
      <c r="I233" s="174"/>
      <c r="J233" s="175">
        <f>ROUND(I233*H233,2)</f>
        <v>0</v>
      </c>
      <c r="K233" s="171" t="s">
        <v>1</v>
      </c>
      <c r="L233" s="176"/>
      <c r="M233" s="177" t="s">
        <v>1</v>
      </c>
      <c r="N233" s="178" t="s">
        <v>40</v>
      </c>
      <c r="O233" s="55"/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AR233" s="12" t="s">
        <v>128</v>
      </c>
      <c r="AT233" s="12" t="s">
        <v>123</v>
      </c>
      <c r="AU233" s="12" t="s">
        <v>79</v>
      </c>
      <c r="AY233" s="12" t="s">
        <v>120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2" t="s">
        <v>77</v>
      </c>
      <c r="BK233" s="181">
        <f>ROUND(I233*H233,2)</f>
        <v>0</v>
      </c>
      <c r="BL233" s="12" t="s">
        <v>129</v>
      </c>
      <c r="BM233" s="12" t="s">
        <v>441</v>
      </c>
    </row>
    <row r="234" spans="2:65" s="1" customFormat="1" ht="10.199999999999999">
      <c r="B234" s="29"/>
      <c r="C234" s="30"/>
      <c r="D234" s="182" t="s">
        <v>131</v>
      </c>
      <c r="E234" s="30"/>
      <c r="F234" s="183" t="s">
        <v>440</v>
      </c>
      <c r="G234" s="30"/>
      <c r="H234" s="30"/>
      <c r="I234" s="98"/>
      <c r="J234" s="30"/>
      <c r="K234" s="30"/>
      <c r="L234" s="33"/>
      <c r="M234" s="184"/>
      <c r="N234" s="55"/>
      <c r="O234" s="55"/>
      <c r="P234" s="55"/>
      <c r="Q234" s="55"/>
      <c r="R234" s="55"/>
      <c r="S234" s="55"/>
      <c r="T234" s="56"/>
      <c r="AT234" s="12" t="s">
        <v>131</v>
      </c>
      <c r="AU234" s="12" t="s">
        <v>79</v>
      </c>
    </row>
    <row r="235" spans="2:65" s="1" customFormat="1" ht="16.5" customHeight="1">
      <c r="B235" s="29"/>
      <c r="C235" s="185" t="s">
        <v>442</v>
      </c>
      <c r="D235" s="185" t="s">
        <v>132</v>
      </c>
      <c r="E235" s="186" t="s">
        <v>443</v>
      </c>
      <c r="F235" s="187" t="s">
        <v>444</v>
      </c>
      <c r="G235" s="188" t="s">
        <v>154</v>
      </c>
      <c r="H235" s="189">
        <v>1</v>
      </c>
      <c r="I235" s="190"/>
      <c r="J235" s="191">
        <f>ROUND(I235*H235,2)</f>
        <v>0</v>
      </c>
      <c r="K235" s="187" t="s">
        <v>127</v>
      </c>
      <c r="L235" s="33"/>
      <c r="M235" s="192" t="s">
        <v>1</v>
      </c>
      <c r="N235" s="193" t="s">
        <v>40</v>
      </c>
      <c r="O235" s="55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AR235" s="12" t="s">
        <v>129</v>
      </c>
      <c r="AT235" s="12" t="s">
        <v>132</v>
      </c>
      <c r="AU235" s="12" t="s">
        <v>79</v>
      </c>
      <c r="AY235" s="12" t="s">
        <v>120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2" t="s">
        <v>77</v>
      </c>
      <c r="BK235" s="181">
        <f>ROUND(I235*H235,2)</f>
        <v>0</v>
      </c>
      <c r="BL235" s="12" t="s">
        <v>129</v>
      </c>
      <c r="BM235" s="12" t="s">
        <v>445</v>
      </c>
    </row>
    <row r="236" spans="2:65" s="1" customFormat="1" ht="10.199999999999999">
      <c r="B236" s="29"/>
      <c r="C236" s="30"/>
      <c r="D236" s="182" t="s">
        <v>131</v>
      </c>
      <c r="E236" s="30"/>
      <c r="F236" s="183" t="s">
        <v>446</v>
      </c>
      <c r="G236" s="30"/>
      <c r="H236" s="30"/>
      <c r="I236" s="98"/>
      <c r="J236" s="30"/>
      <c r="K236" s="30"/>
      <c r="L236" s="33"/>
      <c r="M236" s="184"/>
      <c r="N236" s="55"/>
      <c r="O236" s="55"/>
      <c r="P236" s="55"/>
      <c r="Q236" s="55"/>
      <c r="R236" s="55"/>
      <c r="S236" s="55"/>
      <c r="T236" s="56"/>
      <c r="AT236" s="12" t="s">
        <v>131</v>
      </c>
      <c r="AU236" s="12" t="s">
        <v>79</v>
      </c>
    </row>
    <row r="237" spans="2:65" s="1" customFormat="1" ht="16.5" customHeight="1">
      <c r="B237" s="29"/>
      <c r="C237" s="169" t="s">
        <v>447</v>
      </c>
      <c r="D237" s="169" t="s">
        <v>123</v>
      </c>
      <c r="E237" s="170" t="s">
        <v>448</v>
      </c>
      <c r="F237" s="171" t="s">
        <v>449</v>
      </c>
      <c r="G237" s="172" t="s">
        <v>154</v>
      </c>
      <c r="H237" s="173">
        <v>1</v>
      </c>
      <c r="I237" s="174"/>
      <c r="J237" s="175">
        <f>ROUND(I237*H237,2)</f>
        <v>0</v>
      </c>
      <c r="K237" s="171" t="s">
        <v>1</v>
      </c>
      <c r="L237" s="176"/>
      <c r="M237" s="177" t="s">
        <v>1</v>
      </c>
      <c r="N237" s="178" t="s">
        <v>40</v>
      </c>
      <c r="O237" s="55"/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AR237" s="12" t="s">
        <v>128</v>
      </c>
      <c r="AT237" s="12" t="s">
        <v>123</v>
      </c>
      <c r="AU237" s="12" t="s">
        <v>79</v>
      </c>
      <c r="AY237" s="12" t="s">
        <v>120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2" t="s">
        <v>77</v>
      </c>
      <c r="BK237" s="181">
        <f>ROUND(I237*H237,2)</f>
        <v>0</v>
      </c>
      <c r="BL237" s="12" t="s">
        <v>129</v>
      </c>
      <c r="BM237" s="12" t="s">
        <v>450</v>
      </c>
    </row>
    <row r="238" spans="2:65" s="1" customFormat="1" ht="10.199999999999999">
      <c r="B238" s="29"/>
      <c r="C238" s="30"/>
      <c r="D238" s="182" t="s">
        <v>131</v>
      </c>
      <c r="E238" s="30"/>
      <c r="F238" s="183" t="s">
        <v>449</v>
      </c>
      <c r="G238" s="30"/>
      <c r="H238" s="30"/>
      <c r="I238" s="98"/>
      <c r="J238" s="30"/>
      <c r="K238" s="30"/>
      <c r="L238" s="33"/>
      <c r="M238" s="184"/>
      <c r="N238" s="55"/>
      <c r="O238" s="55"/>
      <c r="P238" s="55"/>
      <c r="Q238" s="55"/>
      <c r="R238" s="55"/>
      <c r="S238" s="55"/>
      <c r="T238" s="56"/>
      <c r="AT238" s="12" t="s">
        <v>131</v>
      </c>
      <c r="AU238" s="12" t="s">
        <v>79</v>
      </c>
    </row>
    <row r="239" spans="2:65" s="1" customFormat="1" ht="16.5" customHeight="1">
      <c r="B239" s="29"/>
      <c r="C239" s="185" t="s">
        <v>451</v>
      </c>
      <c r="D239" s="185" t="s">
        <v>132</v>
      </c>
      <c r="E239" s="186" t="s">
        <v>452</v>
      </c>
      <c r="F239" s="187" t="s">
        <v>453</v>
      </c>
      <c r="G239" s="188" t="s">
        <v>154</v>
      </c>
      <c r="H239" s="189">
        <v>1</v>
      </c>
      <c r="I239" s="190"/>
      <c r="J239" s="191">
        <f>ROUND(I239*H239,2)</f>
        <v>0</v>
      </c>
      <c r="K239" s="187" t="s">
        <v>1</v>
      </c>
      <c r="L239" s="33"/>
      <c r="M239" s="192" t="s">
        <v>1</v>
      </c>
      <c r="N239" s="193" t="s">
        <v>40</v>
      </c>
      <c r="O239" s="55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12" t="s">
        <v>129</v>
      </c>
      <c r="AT239" s="12" t="s">
        <v>132</v>
      </c>
      <c r="AU239" s="12" t="s">
        <v>79</v>
      </c>
      <c r="AY239" s="12" t="s">
        <v>120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2" t="s">
        <v>77</v>
      </c>
      <c r="BK239" s="181">
        <f>ROUND(I239*H239,2)</f>
        <v>0</v>
      </c>
      <c r="BL239" s="12" t="s">
        <v>129</v>
      </c>
      <c r="BM239" s="12" t="s">
        <v>454</v>
      </c>
    </row>
    <row r="240" spans="2:65" s="1" customFormat="1" ht="10.199999999999999">
      <c r="B240" s="29"/>
      <c r="C240" s="30"/>
      <c r="D240" s="182" t="s">
        <v>131</v>
      </c>
      <c r="E240" s="30"/>
      <c r="F240" s="183" t="s">
        <v>455</v>
      </c>
      <c r="G240" s="30"/>
      <c r="H240" s="30"/>
      <c r="I240" s="98"/>
      <c r="J240" s="30"/>
      <c r="K240" s="30"/>
      <c r="L240" s="33"/>
      <c r="M240" s="184"/>
      <c r="N240" s="55"/>
      <c r="O240" s="55"/>
      <c r="P240" s="55"/>
      <c r="Q240" s="55"/>
      <c r="R240" s="55"/>
      <c r="S240" s="55"/>
      <c r="T240" s="56"/>
      <c r="AT240" s="12" t="s">
        <v>131</v>
      </c>
      <c r="AU240" s="12" t="s">
        <v>79</v>
      </c>
    </row>
    <row r="241" spans="2:65" s="1" customFormat="1" ht="16.5" customHeight="1">
      <c r="B241" s="29"/>
      <c r="C241" s="185" t="s">
        <v>456</v>
      </c>
      <c r="D241" s="185" t="s">
        <v>132</v>
      </c>
      <c r="E241" s="186" t="s">
        <v>457</v>
      </c>
      <c r="F241" s="187" t="s">
        <v>458</v>
      </c>
      <c r="G241" s="188" t="s">
        <v>154</v>
      </c>
      <c r="H241" s="189">
        <v>1</v>
      </c>
      <c r="I241" s="190"/>
      <c r="J241" s="191">
        <f>ROUND(I241*H241,2)</f>
        <v>0</v>
      </c>
      <c r="K241" s="187" t="s">
        <v>1</v>
      </c>
      <c r="L241" s="33"/>
      <c r="M241" s="192" t="s">
        <v>1</v>
      </c>
      <c r="N241" s="193" t="s">
        <v>40</v>
      </c>
      <c r="O241" s="55"/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AR241" s="12" t="s">
        <v>129</v>
      </c>
      <c r="AT241" s="12" t="s">
        <v>132</v>
      </c>
      <c r="AU241" s="12" t="s">
        <v>79</v>
      </c>
      <c r="AY241" s="12" t="s">
        <v>120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12" t="s">
        <v>77</v>
      </c>
      <c r="BK241" s="181">
        <f>ROUND(I241*H241,2)</f>
        <v>0</v>
      </c>
      <c r="BL241" s="12" t="s">
        <v>129</v>
      </c>
      <c r="BM241" s="12" t="s">
        <v>459</v>
      </c>
    </row>
    <row r="242" spans="2:65" s="1" customFormat="1" ht="10.199999999999999">
      <c r="B242" s="29"/>
      <c r="C242" s="30"/>
      <c r="D242" s="182" t="s">
        <v>131</v>
      </c>
      <c r="E242" s="30"/>
      <c r="F242" s="183" t="s">
        <v>458</v>
      </c>
      <c r="G242" s="30"/>
      <c r="H242" s="30"/>
      <c r="I242" s="98"/>
      <c r="J242" s="30"/>
      <c r="K242" s="30"/>
      <c r="L242" s="33"/>
      <c r="M242" s="184"/>
      <c r="N242" s="55"/>
      <c r="O242" s="55"/>
      <c r="P242" s="55"/>
      <c r="Q242" s="55"/>
      <c r="R242" s="55"/>
      <c r="S242" s="55"/>
      <c r="T242" s="56"/>
      <c r="AT242" s="12" t="s">
        <v>131</v>
      </c>
      <c r="AU242" s="12" t="s">
        <v>79</v>
      </c>
    </row>
    <row r="243" spans="2:65" s="10" customFormat="1" ht="22.8" customHeight="1">
      <c r="B243" s="153"/>
      <c r="C243" s="154"/>
      <c r="D243" s="155" t="s">
        <v>68</v>
      </c>
      <c r="E243" s="167" t="s">
        <v>460</v>
      </c>
      <c r="F243" s="167" t="s">
        <v>461</v>
      </c>
      <c r="G243" s="154"/>
      <c r="H243" s="154"/>
      <c r="I243" s="157"/>
      <c r="J243" s="168">
        <f>BK243</f>
        <v>0</v>
      </c>
      <c r="K243" s="154"/>
      <c r="L243" s="159"/>
      <c r="M243" s="160"/>
      <c r="N243" s="161"/>
      <c r="O243" s="161"/>
      <c r="P243" s="162">
        <f>SUM(P244:P247)</f>
        <v>0</v>
      </c>
      <c r="Q243" s="161"/>
      <c r="R243" s="162">
        <f>SUM(R244:R247)</f>
        <v>0</v>
      </c>
      <c r="S243" s="161"/>
      <c r="T243" s="163">
        <f>SUM(T244:T247)</f>
        <v>0</v>
      </c>
      <c r="AR243" s="164" t="s">
        <v>79</v>
      </c>
      <c r="AT243" s="165" t="s">
        <v>68</v>
      </c>
      <c r="AU243" s="165" t="s">
        <v>77</v>
      </c>
      <c r="AY243" s="164" t="s">
        <v>120</v>
      </c>
      <c r="BK243" s="166">
        <f>SUM(BK244:BK247)</f>
        <v>0</v>
      </c>
    </row>
    <row r="244" spans="2:65" s="1" customFormat="1" ht="16.5" customHeight="1">
      <c r="B244" s="29"/>
      <c r="C244" s="185" t="s">
        <v>462</v>
      </c>
      <c r="D244" s="185" t="s">
        <v>132</v>
      </c>
      <c r="E244" s="186" t="s">
        <v>463</v>
      </c>
      <c r="F244" s="187" t="s">
        <v>464</v>
      </c>
      <c r="G244" s="188" t="s">
        <v>154</v>
      </c>
      <c r="H244" s="189">
        <v>1</v>
      </c>
      <c r="I244" s="190"/>
      <c r="J244" s="191">
        <f>ROUND(I244*H244,2)</f>
        <v>0</v>
      </c>
      <c r="K244" s="187" t="s">
        <v>1</v>
      </c>
      <c r="L244" s="33"/>
      <c r="M244" s="192" t="s">
        <v>1</v>
      </c>
      <c r="N244" s="193" t="s">
        <v>40</v>
      </c>
      <c r="O244" s="55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AR244" s="12" t="s">
        <v>129</v>
      </c>
      <c r="AT244" s="12" t="s">
        <v>132</v>
      </c>
      <c r="AU244" s="12" t="s">
        <v>79</v>
      </c>
      <c r="AY244" s="12" t="s">
        <v>120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2" t="s">
        <v>77</v>
      </c>
      <c r="BK244" s="181">
        <f>ROUND(I244*H244,2)</f>
        <v>0</v>
      </c>
      <c r="BL244" s="12" t="s">
        <v>129</v>
      </c>
      <c r="BM244" s="12" t="s">
        <v>465</v>
      </c>
    </row>
    <row r="245" spans="2:65" s="1" customFormat="1" ht="10.199999999999999">
      <c r="B245" s="29"/>
      <c r="C245" s="30"/>
      <c r="D245" s="182" t="s">
        <v>131</v>
      </c>
      <c r="E245" s="30"/>
      <c r="F245" s="183" t="s">
        <v>464</v>
      </c>
      <c r="G245" s="30"/>
      <c r="H245" s="30"/>
      <c r="I245" s="98"/>
      <c r="J245" s="30"/>
      <c r="K245" s="30"/>
      <c r="L245" s="33"/>
      <c r="M245" s="184"/>
      <c r="N245" s="55"/>
      <c r="O245" s="55"/>
      <c r="P245" s="55"/>
      <c r="Q245" s="55"/>
      <c r="R245" s="55"/>
      <c r="S245" s="55"/>
      <c r="T245" s="56"/>
      <c r="AT245" s="12" t="s">
        <v>131</v>
      </c>
      <c r="AU245" s="12" t="s">
        <v>79</v>
      </c>
    </row>
    <row r="246" spans="2:65" s="1" customFormat="1" ht="16.5" customHeight="1">
      <c r="B246" s="29"/>
      <c r="C246" s="185" t="s">
        <v>466</v>
      </c>
      <c r="D246" s="185" t="s">
        <v>132</v>
      </c>
      <c r="E246" s="186" t="s">
        <v>467</v>
      </c>
      <c r="F246" s="187" t="s">
        <v>468</v>
      </c>
      <c r="G246" s="188" t="s">
        <v>154</v>
      </c>
      <c r="H246" s="189">
        <v>1</v>
      </c>
      <c r="I246" s="190"/>
      <c r="J246" s="191">
        <f>ROUND(I246*H246,2)</f>
        <v>0</v>
      </c>
      <c r="K246" s="187" t="s">
        <v>1</v>
      </c>
      <c r="L246" s="33"/>
      <c r="M246" s="192" t="s">
        <v>1</v>
      </c>
      <c r="N246" s="193" t="s">
        <v>40</v>
      </c>
      <c r="O246" s="55"/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AR246" s="12" t="s">
        <v>129</v>
      </c>
      <c r="AT246" s="12" t="s">
        <v>132</v>
      </c>
      <c r="AU246" s="12" t="s">
        <v>79</v>
      </c>
      <c r="AY246" s="12" t="s">
        <v>120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2" t="s">
        <v>77</v>
      </c>
      <c r="BK246" s="181">
        <f>ROUND(I246*H246,2)</f>
        <v>0</v>
      </c>
      <c r="BL246" s="12" t="s">
        <v>129</v>
      </c>
      <c r="BM246" s="12" t="s">
        <v>469</v>
      </c>
    </row>
    <row r="247" spans="2:65" s="1" customFormat="1" ht="10.199999999999999">
      <c r="B247" s="29"/>
      <c r="C247" s="30"/>
      <c r="D247" s="182" t="s">
        <v>131</v>
      </c>
      <c r="E247" s="30"/>
      <c r="F247" s="183" t="s">
        <v>468</v>
      </c>
      <c r="G247" s="30"/>
      <c r="H247" s="30"/>
      <c r="I247" s="98"/>
      <c r="J247" s="30"/>
      <c r="K247" s="30"/>
      <c r="L247" s="33"/>
      <c r="M247" s="184"/>
      <c r="N247" s="55"/>
      <c r="O247" s="55"/>
      <c r="P247" s="55"/>
      <c r="Q247" s="55"/>
      <c r="R247" s="55"/>
      <c r="S247" s="55"/>
      <c r="T247" s="56"/>
      <c r="AT247" s="12" t="s">
        <v>131</v>
      </c>
      <c r="AU247" s="12" t="s">
        <v>79</v>
      </c>
    </row>
    <row r="248" spans="2:65" s="10" customFormat="1" ht="25.95" customHeight="1">
      <c r="B248" s="153"/>
      <c r="C248" s="154"/>
      <c r="D248" s="155" t="s">
        <v>68</v>
      </c>
      <c r="E248" s="156" t="s">
        <v>123</v>
      </c>
      <c r="F248" s="156" t="s">
        <v>470</v>
      </c>
      <c r="G248" s="154"/>
      <c r="H248" s="154"/>
      <c r="I248" s="157"/>
      <c r="J248" s="158">
        <f>BK248</f>
        <v>0</v>
      </c>
      <c r="K248" s="154"/>
      <c r="L248" s="159"/>
      <c r="M248" s="160"/>
      <c r="N248" s="161"/>
      <c r="O248" s="161"/>
      <c r="P248" s="162">
        <f>P249+P254</f>
        <v>0</v>
      </c>
      <c r="Q248" s="161"/>
      <c r="R248" s="162">
        <f>R249+R254</f>
        <v>4.0499999999999994E-2</v>
      </c>
      <c r="S248" s="161"/>
      <c r="T248" s="163">
        <f>T249+T254</f>
        <v>0</v>
      </c>
      <c r="AR248" s="164" t="s">
        <v>137</v>
      </c>
      <c r="AT248" s="165" t="s">
        <v>68</v>
      </c>
      <c r="AU248" s="165" t="s">
        <v>69</v>
      </c>
      <c r="AY248" s="164" t="s">
        <v>120</v>
      </c>
      <c r="BK248" s="166">
        <f>BK249+BK254</f>
        <v>0</v>
      </c>
    </row>
    <row r="249" spans="2:65" s="10" customFormat="1" ht="22.8" customHeight="1">
      <c r="B249" s="153"/>
      <c r="C249" s="154"/>
      <c r="D249" s="155" t="s">
        <v>68</v>
      </c>
      <c r="E249" s="167" t="s">
        <v>471</v>
      </c>
      <c r="F249" s="167" t="s">
        <v>472</v>
      </c>
      <c r="G249" s="154"/>
      <c r="H249" s="154"/>
      <c r="I249" s="157"/>
      <c r="J249" s="168">
        <f>BK249</f>
        <v>0</v>
      </c>
      <c r="K249" s="154"/>
      <c r="L249" s="159"/>
      <c r="M249" s="160"/>
      <c r="N249" s="161"/>
      <c r="O249" s="161"/>
      <c r="P249" s="162">
        <f>SUM(P250:P253)</f>
        <v>0</v>
      </c>
      <c r="Q249" s="161"/>
      <c r="R249" s="162">
        <f>SUM(R250:R253)</f>
        <v>0</v>
      </c>
      <c r="S249" s="161"/>
      <c r="T249" s="163">
        <f>SUM(T250:T253)</f>
        <v>0</v>
      </c>
      <c r="AR249" s="164" t="s">
        <v>137</v>
      </c>
      <c r="AT249" s="165" t="s">
        <v>68</v>
      </c>
      <c r="AU249" s="165" t="s">
        <v>77</v>
      </c>
      <c r="AY249" s="164" t="s">
        <v>120</v>
      </c>
      <c r="BK249" s="166">
        <f>SUM(BK250:BK253)</f>
        <v>0</v>
      </c>
    </row>
    <row r="250" spans="2:65" s="1" customFormat="1" ht="16.5" customHeight="1">
      <c r="B250" s="29"/>
      <c r="C250" s="185" t="s">
        <v>473</v>
      </c>
      <c r="D250" s="185" t="s">
        <v>132</v>
      </c>
      <c r="E250" s="186" t="s">
        <v>474</v>
      </c>
      <c r="F250" s="187" t="s">
        <v>475</v>
      </c>
      <c r="G250" s="188" t="s">
        <v>154</v>
      </c>
      <c r="H250" s="189">
        <v>10</v>
      </c>
      <c r="I250" s="190"/>
      <c r="J250" s="191">
        <f>ROUND(I250*H250,2)</f>
        <v>0</v>
      </c>
      <c r="K250" s="187" t="s">
        <v>127</v>
      </c>
      <c r="L250" s="33"/>
      <c r="M250" s="192" t="s">
        <v>1</v>
      </c>
      <c r="N250" s="193" t="s">
        <v>40</v>
      </c>
      <c r="O250" s="55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12" t="s">
        <v>421</v>
      </c>
      <c r="AT250" s="12" t="s">
        <v>132</v>
      </c>
      <c r="AU250" s="12" t="s">
        <v>79</v>
      </c>
      <c r="AY250" s="12" t="s">
        <v>120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2" t="s">
        <v>77</v>
      </c>
      <c r="BK250" s="181">
        <f>ROUND(I250*H250,2)</f>
        <v>0</v>
      </c>
      <c r="BL250" s="12" t="s">
        <v>421</v>
      </c>
      <c r="BM250" s="12" t="s">
        <v>476</v>
      </c>
    </row>
    <row r="251" spans="2:65" s="1" customFormat="1" ht="10.199999999999999">
      <c r="B251" s="29"/>
      <c r="C251" s="30"/>
      <c r="D251" s="182" t="s">
        <v>131</v>
      </c>
      <c r="E251" s="30"/>
      <c r="F251" s="183" t="s">
        <v>477</v>
      </c>
      <c r="G251" s="30"/>
      <c r="H251" s="30"/>
      <c r="I251" s="98"/>
      <c r="J251" s="30"/>
      <c r="K251" s="30"/>
      <c r="L251" s="33"/>
      <c r="M251" s="184"/>
      <c r="N251" s="55"/>
      <c r="O251" s="55"/>
      <c r="P251" s="55"/>
      <c r="Q251" s="55"/>
      <c r="R251" s="55"/>
      <c r="S251" s="55"/>
      <c r="T251" s="56"/>
      <c r="AT251" s="12" t="s">
        <v>131</v>
      </c>
      <c r="AU251" s="12" t="s">
        <v>79</v>
      </c>
    </row>
    <row r="252" spans="2:65" s="1" customFormat="1" ht="16.5" customHeight="1">
      <c r="B252" s="29"/>
      <c r="C252" s="169" t="s">
        <v>478</v>
      </c>
      <c r="D252" s="169" t="s">
        <v>123</v>
      </c>
      <c r="E252" s="170" t="s">
        <v>479</v>
      </c>
      <c r="F252" s="171" t="s">
        <v>480</v>
      </c>
      <c r="G252" s="172" t="s">
        <v>154</v>
      </c>
      <c r="H252" s="173">
        <v>10</v>
      </c>
      <c r="I252" s="174"/>
      <c r="J252" s="175">
        <f>ROUND(I252*H252,2)</f>
        <v>0</v>
      </c>
      <c r="K252" s="171" t="s">
        <v>1</v>
      </c>
      <c r="L252" s="176"/>
      <c r="M252" s="177" t="s">
        <v>1</v>
      </c>
      <c r="N252" s="178" t="s">
        <v>40</v>
      </c>
      <c r="O252" s="55"/>
      <c r="P252" s="179">
        <f>O252*H252</f>
        <v>0</v>
      </c>
      <c r="Q252" s="179">
        <v>0</v>
      </c>
      <c r="R252" s="179">
        <f>Q252*H252</f>
        <v>0</v>
      </c>
      <c r="S252" s="179">
        <v>0</v>
      </c>
      <c r="T252" s="180">
        <f>S252*H252</f>
        <v>0</v>
      </c>
      <c r="AR252" s="12" t="s">
        <v>128</v>
      </c>
      <c r="AT252" s="12" t="s">
        <v>123</v>
      </c>
      <c r="AU252" s="12" t="s">
        <v>79</v>
      </c>
      <c r="AY252" s="12" t="s">
        <v>120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2" t="s">
        <v>77</v>
      </c>
      <c r="BK252" s="181">
        <f>ROUND(I252*H252,2)</f>
        <v>0</v>
      </c>
      <c r="BL252" s="12" t="s">
        <v>129</v>
      </c>
      <c r="BM252" s="12" t="s">
        <v>481</v>
      </c>
    </row>
    <row r="253" spans="2:65" s="1" customFormat="1" ht="10.199999999999999">
      <c r="B253" s="29"/>
      <c r="C253" s="30"/>
      <c r="D253" s="182" t="s">
        <v>131</v>
      </c>
      <c r="E253" s="30"/>
      <c r="F253" s="183" t="s">
        <v>482</v>
      </c>
      <c r="G253" s="30"/>
      <c r="H253" s="30"/>
      <c r="I253" s="98"/>
      <c r="J253" s="30"/>
      <c r="K253" s="30"/>
      <c r="L253" s="33"/>
      <c r="M253" s="184"/>
      <c r="N253" s="55"/>
      <c r="O253" s="55"/>
      <c r="P253" s="55"/>
      <c r="Q253" s="55"/>
      <c r="R253" s="55"/>
      <c r="S253" s="55"/>
      <c r="T253" s="56"/>
      <c r="AT253" s="12" t="s">
        <v>131</v>
      </c>
      <c r="AU253" s="12" t="s">
        <v>79</v>
      </c>
    </row>
    <row r="254" spans="2:65" s="10" customFormat="1" ht="22.8" customHeight="1">
      <c r="B254" s="153"/>
      <c r="C254" s="154"/>
      <c r="D254" s="155" t="s">
        <v>68</v>
      </c>
      <c r="E254" s="167" t="s">
        <v>483</v>
      </c>
      <c r="F254" s="167" t="s">
        <v>484</v>
      </c>
      <c r="G254" s="154"/>
      <c r="H254" s="154"/>
      <c r="I254" s="157"/>
      <c r="J254" s="168">
        <f>BK254</f>
        <v>0</v>
      </c>
      <c r="K254" s="154"/>
      <c r="L254" s="159"/>
      <c r="M254" s="160"/>
      <c r="N254" s="161"/>
      <c r="O254" s="161"/>
      <c r="P254" s="162">
        <f>SUM(P255:P267)</f>
        <v>0</v>
      </c>
      <c r="Q254" s="161"/>
      <c r="R254" s="162">
        <f>SUM(R255:R267)</f>
        <v>4.0499999999999994E-2</v>
      </c>
      <c r="S254" s="161"/>
      <c r="T254" s="163">
        <f>SUM(T255:T267)</f>
        <v>0</v>
      </c>
      <c r="AR254" s="164" t="s">
        <v>137</v>
      </c>
      <c r="AT254" s="165" t="s">
        <v>68</v>
      </c>
      <c r="AU254" s="165" t="s">
        <v>77</v>
      </c>
      <c r="AY254" s="164" t="s">
        <v>120</v>
      </c>
      <c r="BK254" s="166">
        <f>SUM(BK255:BK267)</f>
        <v>0</v>
      </c>
    </row>
    <row r="255" spans="2:65" s="1" customFormat="1" ht="16.5" customHeight="1">
      <c r="B255" s="29"/>
      <c r="C255" s="185" t="s">
        <v>485</v>
      </c>
      <c r="D255" s="185" t="s">
        <v>132</v>
      </c>
      <c r="E255" s="186" t="s">
        <v>486</v>
      </c>
      <c r="F255" s="187" t="s">
        <v>487</v>
      </c>
      <c r="G255" s="188" t="s">
        <v>488</v>
      </c>
      <c r="H255" s="189">
        <v>0.5</v>
      </c>
      <c r="I255" s="190"/>
      <c r="J255" s="191">
        <f>ROUND(I255*H255,2)</f>
        <v>0</v>
      </c>
      <c r="K255" s="187" t="s">
        <v>127</v>
      </c>
      <c r="L255" s="33"/>
      <c r="M255" s="192" t="s">
        <v>1</v>
      </c>
      <c r="N255" s="193" t="s">
        <v>40</v>
      </c>
      <c r="O255" s="55"/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AR255" s="12" t="s">
        <v>421</v>
      </c>
      <c r="AT255" s="12" t="s">
        <v>132</v>
      </c>
      <c r="AU255" s="12" t="s">
        <v>79</v>
      </c>
      <c r="AY255" s="12" t="s">
        <v>120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2" t="s">
        <v>77</v>
      </c>
      <c r="BK255" s="181">
        <f>ROUND(I255*H255,2)</f>
        <v>0</v>
      </c>
      <c r="BL255" s="12" t="s">
        <v>421</v>
      </c>
      <c r="BM255" s="12" t="s">
        <v>489</v>
      </c>
    </row>
    <row r="256" spans="2:65" s="1" customFormat="1" ht="10.199999999999999">
      <c r="B256" s="29"/>
      <c r="C256" s="30"/>
      <c r="D256" s="182" t="s">
        <v>131</v>
      </c>
      <c r="E256" s="30"/>
      <c r="F256" s="183" t="s">
        <v>490</v>
      </c>
      <c r="G256" s="30"/>
      <c r="H256" s="30"/>
      <c r="I256" s="98"/>
      <c r="J256" s="30"/>
      <c r="K256" s="30"/>
      <c r="L256" s="33"/>
      <c r="M256" s="184"/>
      <c r="N256" s="55"/>
      <c r="O256" s="55"/>
      <c r="P256" s="55"/>
      <c r="Q256" s="55"/>
      <c r="R256" s="55"/>
      <c r="S256" s="55"/>
      <c r="T256" s="56"/>
      <c r="AT256" s="12" t="s">
        <v>131</v>
      </c>
      <c r="AU256" s="12" t="s">
        <v>79</v>
      </c>
    </row>
    <row r="257" spans="2:65" s="1" customFormat="1" ht="16.5" customHeight="1">
      <c r="B257" s="29"/>
      <c r="C257" s="185" t="s">
        <v>491</v>
      </c>
      <c r="D257" s="185" t="s">
        <v>132</v>
      </c>
      <c r="E257" s="186" t="s">
        <v>492</v>
      </c>
      <c r="F257" s="187" t="s">
        <v>493</v>
      </c>
      <c r="G257" s="188" t="s">
        <v>488</v>
      </c>
      <c r="H257" s="189">
        <v>0.5</v>
      </c>
      <c r="I257" s="190"/>
      <c r="J257" s="191">
        <f>ROUND(I257*H257,2)</f>
        <v>0</v>
      </c>
      <c r="K257" s="187" t="s">
        <v>127</v>
      </c>
      <c r="L257" s="33"/>
      <c r="M257" s="192" t="s">
        <v>1</v>
      </c>
      <c r="N257" s="193" t="s">
        <v>40</v>
      </c>
      <c r="O257" s="55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12" t="s">
        <v>421</v>
      </c>
      <c r="AT257" s="12" t="s">
        <v>132</v>
      </c>
      <c r="AU257" s="12" t="s">
        <v>79</v>
      </c>
      <c r="AY257" s="12" t="s">
        <v>120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2" t="s">
        <v>77</v>
      </c>
      <c r="BK257" s="181">
        <f>ROUND(I257*H257,2)</f>
        <v>0</v>
      </c>
      <c r="BL257" s="12" t="s">
        <v>421</v>
      </c>
      <c r="BM257" s="12" t="s">
        <v>494</v>
      </c>
    </row>
    <row r="258" spans="2:65" s="1" customFormat="1" ht="10.199999999999999">
      <c r="B258" s="29"/>
      <c r="C258" s="30"/>
      <c r="D258" s="182" t="s">
        <v>131</v>
      </c>
      <c r="E258" s="30"/>
      <c r="F258" s="183" t="s">
        <v>495</v>
      </c>
      <c r="G258" s="30"/>
      <c r="H258" s="30"/>
      <c r="I258" s="98"/>
      <c r="J258" s="30"/>
      <c r="K258" s="30"/>
      <c r="L258" s="33"/>
      <c r="M258" s="184"/>
      <c r="N258" s="55"/>
      <c r="O258" s="55"/>
      <c r="P258" s="55"/>
      <c r="Q258" s="55"/>
      <c r="R258" s="55"/>
      <c r="S258" s="55"/>
      <c r="T258" s="56"/>
      <c r="AT258" s="12" t="s">
        <v>131</v>
      </c>
      <c r="AU258" s="12" t="s">
        <v>79</v>
      </c>
    </row>
    <row r="259" spans="2:65" s="1" customFormat="1" ht="16.5" customHeight="1">
      <c r="B259" s="29"/>
      <c r="C259" s="185" t="s">
        <v>496</v>
      </c>
      <c r="D259" s="185" t="s">
        <v>132</v>
      </c>
      <c r="E259" s="186" t="s">
        <v>497</v>
      </c>
      <c r="F259" s="187" t="s">
        <v>498</v>
      </c>
      <c r="G259" s="188" t="s">
        <v>154</v>
      </c>
      <c r="H259" s="189">
        <v>162</v>
      </c>
      <c r="I259" s="190"/>
      <c r="J259" s="191">
        <f>ROUND(I259*H259,2)</f>
        <v>0</v>
      </c>
      <c r="K259" s="187" t="s">
        <v>127</v>
      </c>
      <c r="L259" s="33"/>
      <c r="M259" s="192" t="s">
        <v>1</v>
      </c>
      <c r="N259" s="193" t="s">
        <v>40</v>
      </c>
      <c r="O259" s="55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AR259" s="12" t="s">
        <v>421</v>
      </c>
      <c r="AT259" s="12" t="s">
        <v>132</v>
      </c>
      <c r="AU259" s="12" t="s">
        <v>79</v>
      </c>
      <c r="AY259" s="12" t="s">
        <v>120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2" t="s">
        <v>77</v>
      </c>
      <c r="BK259" s="181">
        <f>ROUND(I259*H259,2)</f>
        <v>0</v>
      </c>
      <c r="BL259" s="12" t="s">
        <v>421</v>
      </c>
      <c r="BM259" s="12" t="s">
        <v>499</v>
      </c>
    </row>
    <row r="260" spans="2:65" s="1" customFormat="1" ht="19.2">
      <c r="B260" s="29"/>
      <c r="C260" s="30"/>
      <c r="D260" s="182" t="s">
        <v>131</v>
      </c>
      <c r="E260" s="30"/>
      <c r="F260" s="183" t="s">
        <v>500</v>
      </c>
      <c r="G260" s="30"/>
      <c r="H260" s="30"/>
      <c r="I260" s="98"/>
      <c r="J260" s="30"/>
      <c r="K260" s="30"/>
      <c r="L260" s="33"/>
      <c r="M260" s="184"/>
      <c r="N260" s="55"/>
      <c r="O260" s="55"/>
      <c r="P260" s="55"/>
      <c r="Q260" s="55"/>
      <c r="R260" s="55"/>
      <c r="S260" s="55"/>
      <c r="T260" s="56"/>
      <c r="AT260" s="12" t="s">
        <v>131</v>
      </c>
      <c r="AU260" s="12" t="s">
        <v>79</v>
      </c>
    </row>
    <row r="261" spans="2:65" s="1" customFormat="1" ht="16.5" customHeight="1">
      <c r="B261" s="29"/>
      <c r="C261" s="185" t="s">
        <v>501</v>
      </c>
      <c r="D261" s="185" t="s">
        <v>132</v>
      </c>
      <c r="E261" s="186" t="s">
        <v>502</v>
      </c>
      <c r="F261" s="187" t="s">
        <v>503</v>
      </c>
      <c r="G261" s="188" t="s">
        <v>504</v>
      </c>
      <c r="H261" s="189">
        <v>20</v>
      </c>
      <c r="I261" s="190"/>
      <c r="J261" s="191">
        <f>ROUND(I261*H261,2)</f>
        <v>0</v>
      </c>
      <c r="K261" s="187" t="s">
        <v>127</v>
      </c>
      <c r="L261" s="33"/>
      <c r="M261" s="192" t="s">
        <v>1</v>
      </c>
      <c r="N261" s="193" t="s">
        <v>40</v>
      </c>
      <c r="O261" s="55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12" t="s">
        <v>421</v>
      </c>
      <c r="AT261" s="12" t="s">
        <v>132</v>
      </c>
      <c r="AU261" s="12" t="s">
        <v>79</v>
      </c>
      <c r="AY261" s="12" t="s">
        <v>120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2" t="s">
        <v>77</v>
      </c>
      <c r="BK261" s="181">
        <f>ROUND(I261*H261,2)</f>
        <v>0</v>
      </c>
      <c r="BL261" s="12" t="s">
        <v>421</v>
      </c>
      <c r="BM261" s="12" t="s">
        <v>505</v>
      </c>
    </row>
    <row r="262" spans="2:65" s="1" customFormat="1" ht="19.2">
      <c r="B262" s="29"/>
      <c r="C262" s="30"/>
      <c r="D262" s="182" t="s">
        <v>131</v>
      </c>
      <c r="E262" s="30"/>
      <c r="F262" s="183" t="s">
        <v>506</v>
      </c>
      <c r="G262" s="30"/>
      <c r="H262" s="30"/>
      <c r="I262" s="98"/>
      <c r="J262" s="30"/>
      <c r="K262" s="30"/>
      <c r="L262" s="33"/>
      <c r="M262" s="184"/>
      <c r="N262" s="55"/>
      <c r="O262" s="55"/>
      <c r="P262" s="55"/>
      <c r="Q262" s="55"/>
      <c r="R262" s="55"/>
      <c r="S262" s="55"/>
      <c r="T262" s="56"/>
      <c r="AT262" s="12" t="s">
        <v>131</v>
      </c>
      <c r="AU262" s="12" t="s">
        <v>79</v>
      </c>
    </row>
    <row r="263" spans="2:65" s="1" customFormat="1" ht="19.2">
      <c r="B263" s="29"/>
      <c r="C263" s="30"/>
      <c r="D263" s="182" t="s">
        <v>175</v>
      </c>
      <c r="E263" s="30"/>
      <c r="F263" s="194" t="s">
        <v>507</v>
      </c>
      <c r="G263" s="30"/>
      <c r="H263" s="30"/>
      <c r="I263" s="98"/>
      <c r="J263" s="30"/>
      <c r="K263" s="30"/>
      <c r="L263" s="33"/>
      <c r="M263" s="184"/>
      <c r="N263" s="55"/>
      <c r="O263" s="55"/>
      <c r="P263" s="55"/>
      <c r="Q263" s="55"/>
      <c r="R263" s="55"/>
      <c r="S263" s="55"/>
      <c r="T263" s="56"/>
      <c r="AT263" s="12" t="s">
        <v>175</v>
      </c>
      <c r="AU263" s="12" t="s">
        <v>79</v>
      </c>
    </row>
    <row r="264" spans="2:65" s="1" customFormat="1" ht="16.5" customHeight="1">
      <c r="B264" s="29"/>
      <c r="C264" s="185" t="s">
        <v>508</v>
      </c>
      <c r="D264" s="185" t="s">
        <v>132</v>
      </c>
      <c r="E264" s="186" t="s">
        <v>509</v>
      </c>
      <c r="F264" s="187" t="s">
        <v>510</v>
      </c>
      <c r="G264" s="188" t="s">
        <v>126</v>
      </c>
      <c r="H264" s="189">
        <v>270</v>
      </c>
      <c r="I264" s="190"/>
      <c r="J264" s="191">
        <f>ROUND(I264*H264,2)</f>
        <v>0</v>
      </c>
      <c r="K264" s="187" t="s">
        <v>127</v>
      </c>
      <c r="L264" s="33"/>
      <c r="M264" s="192" t="s">
        <v>1</v>
      </c>
      <c r="N264" s="193" t="s">
        <v>40</v>
      </c>
      <c r="O264" s="55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12" t="s">
        <v>421</v>
      </c>
      <c r="AT264" s="12" t="s">
        <v>132</v>
      </c>
      <c r="AU264" s="12" t="s">
        <v>79</v>
      </c>
      <c r="AY264" s="12" t="s">
        <v>120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2" t="s">
        <v>77</v>
      </c>
      <c r="BK264" s="181">
        <f>ROUND(I264*H264,2)</f>
        <v>0</v>
      </c>
      <c r="BL264" s="12" t="s">
        <v>421</v>
      </c>
      <c r="BM264" s="12" t="s">
        <v>511</v>
      </c>
    </row>
    <row r="265" spans="2:65" s="1" customFormat="1" ht="19.2">
      <c r="B265" s="29"/>
      <c r="C265" s="30"/>
      <c r="D265" s="182" t="s">
        <v>131</v>
      </c>
      <c r="E265" s="30"/>
      <c r="F265" s="183" t="s">
        <v>512</v>
      </c>
      <c r="G265" s="30"/>
      <c r="H265" s="30"/>
      <c r="I265" s="98"/>
      <c r="J265" s="30"/>
      <c r="K265" s="30"/>
      <c r="L265" s="33"/>
      <c r="M265" s="184"/>
      <c r="N265" s="55"/>
      <c r="O265" s="55"/>
      <c r="P265" s="55"/>
      <c r="Q265" s="55"/>
      <c r="R265" s="55"/>
      <c r="S265" s="55"/>
      <c r="T265" s="56"/>
      <c r="AT265" s="12" t="s">
        <v>131</v>
      </c>
      <c r="AU265" s="12" t="s">
        <v>79</v>
      </c>
    </row>
    <row r="266" spans="2:65" s="1" customFormat="1" ht="16.5" customHeight="1">
      <c r="B266" s="29"/>
      <c r="C266" s="185" t="s">
        <v>513</v>
      </c>
      <c r="D266" s="185" t="s">
        <v>132</v>
      </c>
      <c r="E266" s="186" t="s">
        <v>514</v>
      </c>
      <c r="F266" s="187" t="s">
        <v>515</v>
      </c>
      <c r="G266" s="188" t="s">
        <v>126</v>
      </c>
      <c r="H266" s="189">
        <v>270</v>
      </c>
      <c r="I266" s="190"/>
      <c r="J266" s="191">
        <f>ROUND(I266*H266,2)</f>
        <v>0</v>
      </c>
      <c r="K266" s="187" t="s">
        <v>127</v>
      </c>
      <c r="L266" s="33"/>
      <c r="M266" s="192" t="s">
        <v>1</v>
      </c>
      <c r="N266" s="193" t="s">
        <v>40</v>
      </c>
      <c r="O266" s="55"/>
      <c r="P266" s="179">
        <f>O266*H266</f>
        <v>0</v>
      </c>
      <c r="Q266" s="179">
        <v>1.4999999999999999E-4</v>
      </c>
      <c r="R266" s="179">
        <f>Q266*H266</f>
        <v>4.0499999999999994E-2</v>
      </c>
      <c r="S266" s="179">
        <v>0</v>
      </c>
      <c r="T266" s="180">
        <f>S266*H266</f>
        <v>0</v>
      </c>
      <c r="AR266" s="12" t="s">
        <v>421</v>
      </c>
      <c r="AT266" s="12" t="s">
        <v>132</v>
      </c>
      <c r="AU266" s="12" t="s">
        <v>79</v>
      </c>
      <c r="AY266" s="12" t="s">
        <v>120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2" t="s">
        <v>77</v>
      </c>
      <c r="BK266" s="181">
        <f>ROUND(I266*H266,2)</f>
        <v>0</v>
      </c>
      <c r="BL266" s="12" t="s">
        <v>421</v>
      </c>
      <c r="BM266" s="12" t="s">
        <v>516</v>
      </c>
    </row>
    <row r="267" spans="2:65" s="1" customFormat="1" ht="10.199999999999999">
      <c r="B267" s="29"/>
      <c r="C267" s="30"/>
      <c r="D267" s="182" t="s">
        <v>131</v>
      </c>
      <c r="E267" s="30"/>
      <c r="F267" s="183" t="s">
        <v>517</v>
      </c>
      <c r="G267" s="30"/>
      <c r="H267" s="30"/>
      <c r="I267" s="98"/>
      <c r="J267" s="30"/>
      <c r="K267" s="30"/>
      <c r="L267" s="33"/>
      <c r="M267" s="184"/>
      <c r="N267" s="55"/>
      <c r="O267" s="55"/>
      <c r="P267" s="55"/>
      <c r="Q267" s="55"/>
      <c r="R267" s="55"/>
      <c r="S267" s="55"/>
      <c r="T267" s="56"/>
      <c r="AT267" s="12" t="s">
        <v>131</v>
      </c>
      <c r="AU267" s="12" t="s">
        <v>79</v>
      </c>
    </row>
    <row r="268" spans="2:65" s="10" customFormat="1" ht="25.95" customHeight="1">
      <c r="B268" s="153"/>
      <c r="C268" s="154"/>
      <c r="D268" s="155" t="s">
        <v>68</v>
      </c>
      <c r="E268" s="156" t="s">
        <v>518</v>
      </c>
      <c r="F268" s="156" t="s">
        <v>519</v>
      </c>
      <c r="G268" s="154"/>
      <c r="H268" s="154"/>
      <c r="I268" s="157"/>
      <c r="J268" s="158">
        <f>BK268</f>
        <v>0</v>
      </c>
      <c r="K268" s="154"/>
      <c r="L268" s="159"/>
      <c r="M268" s="160"/>
      <c r="N268" s="161"/>
      <c r="O268" s="161"/>
      <c r="P268" s="162">
        <f>SUM(P269:P270)</f>
        <v>0</v>
      </c>
      <c r="Q268" s="161"/>
      <c r="R268" s="162">
        <f>SUM(R269:R270)</f>
        <v>0</v>
      </c>
      <c r="S268" s="161"/>
      <c r="T268" s="163">
        <f>SUM(T269:T270)</f>
        <v>0</v>
      </c>
      <c r="AR268" s="164" t="s">
        <v>142</v>
      </c>
      <c r="AT268" s="165" t="s">
        <v>68</v>
      </c>
      <c r="AU268" s="165" t="s">
        <v>69</v>
      </c>
      <c r="AY268" s="164" t="s">
        <v>120</v>
      </c>
      <c r="BK268" s="166">
        <f>SUM(BK269:BK270)</f>
        <v>0</v>
      </c>
    </row>
    <row r="269" spans="2:65" s="1" customFormat="1" ht="16.5" customHeight="1">
      <c r="B269" s="29"/>
      <c r="C269" s="185" t="s">
        <v>520</v>
      </c>
      <c r="D269" s="185" t="s">
        <v>132</v>
      </c>
      <c r="E269" s="186" t="s">
        <v>521</v>
      </c>
      <c r="F269" s="187" t="s">
        <v>522</v>
      </c>
      <c r="G269" s="188" t="s">
        <v>523</v>
      </c>
      <c r="H269" s="189">
        <v>10</v>
      </c>
      <c r="I269" s="190"/>
      <c r="J269" s="191">
        <f>ROUND(I269*H269,2)</f>
        <v>0</v>
      </c>
      <c r="K269" s="187" t="s">
        <v>1</v>
      </c>
      <c r="L269" s="33"/>
      <c r="M269" s="192" t="s">
        <v>1</v>
      </c>
      <c r="N269" s="193" t="s">
        <v>40</v>
      </c>
      <c r="O269" s="55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12" t="s">
        <v>524</v>
      </c>
      <c r="AT269" s="12" t="s">
        <v>132</v>
      </c>
      <c r="AU269" s="12" t="s">
        <v>77</v>
      </c>
      <c r="AY269" s="12" t="s">
        <v>120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12" t="s">
        <v>77</v>
      </c>
      <c r="BK269" s="181">
        <f>ROUND(I269*H269,2)</f>
        <v>0</v>
      </c>
      <c r="BL269" s="12" t="s">
        <v>524</v>
      </c>
      <c r="BM269" s="12" t="s">
        <v>525</v>
      </c>
    </row>
    <row r="270" spans="2:65" s="1" customFormat="1" ht="10.199999999999999">
      <c r="B270" s="29"/>
      <c r="C270" s="30"/>
      <c r="D270" s="182" t="s">
        <v>131</v>
      </c>
      <c r="E270" s="30"/>
      <c r="F270" s="183" t="s">
        <v>526</v>
      </c>
      <c r="G270" s="30"/>
      <c r="H270" s="30"/>
      <c r="I270" s="98"/>
      <c r="J270" s="30"/>
      <c r="K270" s="30"/>
      <c r="L270" s="33"/>
      <c r="M270" s="184"/>
      <c r="N270" s="55"/>
      <c r="O270" s="55"/>
      <c r="P270" s="55"/>
      <c r="Q270" s="55"/>
      <c r="R270" s="55"/>
      <c r="S270" s="55"/>
      <c r="T270" s="56"/>
      <c r="AT270" s="12" t="s">
        <v>131</v>
      </c>
      <c r="AU270" s="12" t="s">
        <v>77</v>
      </c>
    </row>
    <row r="271" spans="2:65" s="10" customFormat="1" ht="25.95" customHeight="1">
      <c r="B271" s="153"/>
      <c r="C271" s="154"/>
      <c r="D271" s="155" t="s">
        <v>68</v>
      </c>
      <c r="E271" s="156" t="s">
        <v>527</v>
      </c>
      <c r="F271" s="156" t="s">
        <v>528</v>
      </c>
      <c r="G271" s="154"/>
      <c r="H271" s="154"/>
      <c r="I271" s="157"/>
      <c r="J271" s="158">
        <f>BK271</f>
        <v>0</v>
      </c>
      <c r="K271" s="154"/>
      <c r="L271" s="159"/>
      <c r="M271" s="160"/>
      <c r="N271" s="161"/>
      <c r="O271" s="161"/>
      <c r="P271" s="162">
        <f>SUM(P272:P275)</f>
        <v>0</v>
      </c>
      <c r="Q271" s="161"/>
      <c r="R271" s="162">
        <f>SUM(R272:R275)</f>
        <v>0</v>
      </c>
      <c r="S271" s="161"/>
      <c r="T271" s="163">
        <f>SUM(T272:T275)</f>
        <v>0</v>
      </c>
      <c r="AR271" s="164" t="s">
        <v>142</v>
      </c>
      <c r="AT271" s="165" t="s">
        <v>68</v>
      </c>
      <c r="AU271" s="165" t="s">
        <v>69</v>
      </c>
      <c r="AY271" s="164" t="s">
        <v>120</v>
      </c>
      <c r="BK271" s="166">
        <f>SUM(BK272:BK275)</f>
        <v>0</v>
      </c>
    </row>
    <row r="272" spans="2:65" s="1" customFormat="1" ht="16.5" customHeight="1">
      <c r="B272" s="29"/>
      <c r="C272" s="185" t="s">
        <v>529</v>
      </c>
      <c r="D272" s="185" t="s">
        <v>132</v>
      </c>
      <c r="E272" s="186" t="s">
        <v>530</v>
      </c>
      <c r="F272" s="187" t="s">
        <v>531</v>
      </c>
      <c r="G272" s="188" t="s">
        <v>154</v>
      </c>
      <c r="H272" s="189">
        <v>1</v>
      </c>
      <c r="I272" s="190"/>
      <c r="J272" s="191">
        <f>ROUND(I272*H272,2)</f>
        <v>0</v>
      </c>
      <c r="K272" s="187" t="s">
        <v>1</v>
      </c>
      <c r="L272" s="33"/>
      <c r="M272" s="192" t="s">
        <v>1</v>
      </c>
      <c r="N272" s="193" t="s">
        <v>40</v>
      </c>
      <c r="O272" s="55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12" t="s">
        <v>524</v>
      </c>
      <c r="AT272" s="12" t="s">
        <v>132</v>
      </c>
      <c r="AU272" s="12" t="s">
        <v>77</v>
      </c>
      <c r="AY272" s="12" t="s">
        <v>120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2" t="s">
        <v>77</v>
      </c>
      <c r="BK272" s="181">
        <f>ROUND(I272*H272,2)</f>
        <v>0</v>
      </c>
      <c r="BL272" s="12" t="s">
        <v>524</v>
      </c>
      <c r="BM272" s="12" t="s">
        <v>532</v>
      </c>
    </row>
    <row r="273" spans="2:65" s="1" customFormat="1" ht="10.199999999999999">
      <c r="B273" s="29"/>
      <c r="C273" s="30"/>
      <c r="D273" s="182" t="s">
        <v>131</v>
      </c>
      <c r="E273" s="30"/>
      <c r="F273" s="183" t="s">
        <v>531</v>
      </c>
      <c r="G273" s="30"/>
      <c r="H273" s="30"/>
      <c r="I273" s="98"/>
      <c r="J273" s="30"/>
      <c r="K273" s="30"/>
      <c r="L273" s="33"/>
      <c r="M273" s="184"/>
      <c r="N273" s="55"/>
      <c r="O273" s="55"/>
      <c r="P273" s="55"/>
      <c r="Q273" s="55"/>
      <c r="R273" s="55"/>
      <c r="S273" s="55"/>
      <c r="T273" s="56"/>
      <c r="AT273" s="12" t="s">
        <v>131</v>
      </c>
      <c r="AU273" s="12" t="s">
        <v>77</v>
      </c>
    </row>
    <row r="274" spans="2:65" s="1" customFormat="1" ht="16.5" customHeight="1">
      <c r="B274" s="29"/>
      <c r="C274" s="185" t="s">
        <v>533</v>
      </c>
      <c r="D274" s="185" t="s">
        <v>132</v>
      </c>
      <c r="E274" s="186" t="s">
        <v>534</v>
      </c>
      <c r="F274" s="187" t="s">
        <v>535</v>
      </c>
      <c r="G274" s="188" t="s">
        <v>154</v>
      </c>
      <c r="H274" s="189">
        <v>1</v>
      </c>
      <c r="I274" s="190"/>
      <c r="J274" s="191">
        <f>ROUND(I274*H274,2)</f>
        <v>0</v>
      </c>
      <c r="K274" s="187" t="s">
        <v>1</v>
      </c>
      <c r="L274" s="33"/>
      <c r="M274" s="192" t="s">
        <v>1</v>
      </c>
      <c r="N274" s="193" t="s">
        <v>40</v>
      </c>
      <c r="O274" s="55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AR274" s="12" t="s">
        <v>524</v>
      </c>
      <c r="AT274" s="12" t="s">
        <v>132</v>
      </c>
      <c r="AU274" s="12" t="s">
        <v>77</v>
      </c>
      <c r="AY274" s="12" t="s">
        <v>120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12" t="s">
        <v>77</v>
      </c>
      <c r="BK274" s="181">
        <f>ROUND(I274*H274,2)</f>
        <v>0</v>
      </c>
      <c r="BL274" s="12" t="s">
        <v>524</v>
      </c>
      <c r="BM274" s="12" t="s">
        <v>536</v>
      </c>
    </row>
    <row r="275" spans="2:65" s="1" customFormat="1" ht="10.199999999999999">
      <c r="B275" s="29"/>
      <c r="C275" s="30"/>
      <c r="D275" s="182" t="s">
        <v>131</v>
      </c>
      <c r="E275" s="30"/>
      <c r="F275" s="183" t="s">
        <v>535</v>
      </c>
      <c r="G275" s="30"/>
      <c r="H275" s="30"/>
      <c r="I275" s="98"/>
      <c r="J275" s="30"/>
      <c r="K275" s="30"/>
      <c r="L275" s="33"/>
      <c r="M275" s="184"/>
      <c r="N275" s="55"/>
      <c r="O275" s="55"/>
      <c r="P275" s="55"/>
      <c r="Q275" s="55"/>
      <c r="R275" s="55"/>
      <c r="S275" s="55"/>
      <c r="T275" s="56"/>
      <c r="AT275" s="12" t="s">
        <v>131</v>
      </c>
      <c r="AU275" s="12" t="s">
        <v>77</v>
      </c>
    </row>
    <row r="276" spans="2:65" s="10" customFormat="1" ht="25.95" customHeight="1">
      <c r="B276" s="153"/>
      <c r="C276" s="154"/>
      <c r="D276" s="155" t="s">
        <v>68</v>
      </c>
      <c r="E276" s="156" t="s">
        <v>528</v>
      </c>
      <c r="F276" s="156" t="s">
        <v>528</v>
      </c>
      <c r="G276" s="154"/>
      <c r="H276" s="154"/>
      <c r="I276" s="157"/>
      <c r="J276" s="158">
        <f>BK276</f>
        <v>0</v>
      </c>
      <c r="K276" s="154"/>
      <c r="L276" s="159"/>
      <c r="M276" s="160"/>
      <c r="N276" s="161"/>
      <c r="O276" s="161"/>
      <c r="P276" s="162">
        <f>P277</f>
        <v>0</v>
      </c>
      <c r="Q276" s="161"/>
      <c r="R276" s="162">
        <f>R277</f>
        <v>0</v>
      </c>
      <c r="S276" s="161"/>
      <c r="T276" s="163">
        <f>T277</f>
        <v>0</v>
      </c>
      <c r="AR276" s="164" t="s">
        <v>142</v>
      </c>
      <c r="AT276" s="165" t="s">
        <v>68</v>
      </c>
      <c r="AU276" s="165" t="s">
        <v>69</v>
      </c>
      <c r="AY276" s="164" t="s">
        <v>120</v>
      </c>
      <c r="BK276" s="166">
        <f>BK277</f>
        <v>0</v>
      </c>
    </row>
    <row r="277" spans="2:65" s="10" customFormat="1" ht="22.8" customHeight="1">
      <c r="B277" s="153"/>
      <c r="C277" s="154"/>
      <c r="D277" s="155" t="s">
        <v>68</v>
      </c>
      <c r="E277" s="167" t="s">
        <v>537</v>
      </c>
      <c r="F277" s="167" t="s">
        <v>538</v>
      </c>
      <c r="G277" s="154"/>
      <c r="H277" s="154"/>
      <c r="I277" s="157"/>
      <c r="J277" s="168">
        <f>BK277</f>
        <v>0</v>
      </c>
      <c r="K277" s="154"/>
      <c r="L277" s="159"/>
      <c r="M277" s="160"/>
      <c r="N277" s="161"/>
      <c r="O277" s="161"/>
      <c r="P277" s="162">
        <f>SUM(P278:P283)</f>
        <v>0</v>
      </c>
      <c r="Q277" s="161"/>
      <c r="R277" s="162">
        <f>SUM(R278:R283)</f>
        <v>0</v>
      </c>
      <c r="S277" s="161"/>
      <c r="T277" s="163">
        <f>SUM(T278:T283)</f>
        <v>0</v>
      </c>
      <c r="AR277" s="164" t="s">
        <v>142</v>
      </c>
      <c r="AT277" s="165" t="s">
        <v>68</v>
      </c>
      <c r="AU277" s="165" t="s">
        <v>77</v>
      </c>
      <c r="AY277" s="164" t="s">
        <v>120</v>
      </c>
      <c r="BK277" s="166">
        <f>SUM(BK278:BK283)</f>
        <v>0</v>
      </c>
    </row>
    <row r="278" spans="2:65" s="1" customFormat="1" ht="16.5" customHeight="1">
      <c r="B278" s="29"/>
      <c r="C278" s="185" t="s">
        <v>539</v>
      </c>
      <c r="D278" s="185" t="s">
        <v>132</v>
      </c>
      <c r="E278" s="186" t="s">
        <v>540</v>
      </c>
      <c r="F278" s="187" t="s">
        <v>541</v>
      </c>
      <c r="G278" s="188" t="s">
        <v>542</v>
      </c>
      <c r="H278" s="189">
        <v>1</v>
      </c>
      <c r="I278" s="190"/>
      <c r="J278" s="191">
        <f>ROUND(I278*H278,2)</f>
        <v>0</v>
      </c>
      <c r="K278" s="187" t="s">
        <v>1</v>
      </c>
      <c r="L278" s="33"/>
      <c r="M278" s="192" t="s">
        <v>1</v>
      </c>
      <c r="N278" s="193" t="s">
        <v>40</v>
      </c>
      <c r="O278" s="55"/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AR278" s="12" t="s">
        <v>524</v>
      </c>
      <c r="AT278" s="12" t="s">
        <v>132</v>
      </c>
      <c r="AU278" s="12" t="s">
        <v>79</v>
      </c>
      <c r="AY278" s="12" t="s">
        <v>120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2" t="s">
        <v>77</v>
      </c>
      <c r="BK278" s="181">
        <f>ROUND(I278*H278,2)</f>
        <v>0</v>
      </c>
      <c r="BL278" s="12" t="s">
        <v>524</v>
      </c>
      <c r="BM278" s="12" t="s">
        <v>543</v>
      </c>
    </row>
    <row r="279" spans="2:65" s="1" customFormat="1" ht="10.199999999999999">
      <c r="B279" s="29"/>
      <c r="C279" s="30"/>
      <c r="D279" s="182" t="s">
        <v>131</v>
      </c>
      <c r="E279" s="30"/>
      <c r="F279" s="183" t="s">
        <v>541</v>
      </c>
      <c r="G279" s="30"/>
      <c r="H279" s="30"/>
      <c r="I279" s="98"/>
      <c r="J279" s="30"/>
      <c r="K279" s="30"/>
      <c r="L279" s="33"/>
      <c r="M279" s="184"/>
      <c r="N279" s="55"/>
      <c r="O279" s="55"/>
      <c r="P279" s="55"/>
      <c r="Q279" s="55"/>
      <c r="R279" s="55"/>
      <c r="S279" s="55"/>
      <c r="T279" s="56"/>
      <c r="AT279" s="12" t="s">
        <v>131</v>
      </c>
      <c r="AU279" s="12" t="s">
        <v>79</v>
      </c>
    </row>
    <row r="280" spans="2:65" s="1" customFormat="1" ht="16.5" customHeight="1">
      <c r="B280" s="29"/>
      <c r="C280" s="185" t="s">
        <v>544</v>
      </c>
      <c r="D280" s="185" t="s">
        <v>132</v>
      </c>
      <c r="E280" s="186" t="s">
        <v>545</v>
      </c>
      <c r="F280" s="187" t="s">
        <v>546</v>
      </c>
      <c r="G280" s="188" t="s">
        <v>542</v>
      </c>
      <c r="H280" s="189">
        <v>1</v>
      </c>
      <c r="I280" s="190"/>
      <c r="J280" s="191">
        <f>ROUND(I280*H280,2)</f>
        <v>0</v>
      </c>
      <c r="K280" s="187" t="s">
        <v>1</v>
      </c>
      <c r="L280" s="33"/>
      <c r="M280" s="192" t="s">
        <v>1</v>
      </c>
      <c r="N280" s="193" t="s">
        <v>40</v>
      </c>
      <c r="O280" s="55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12" t="s">
        <v>524</v>
      </c>
      <c r="AT280" s="12" t="s">
        <v>132</v>
      </c>
      <c r="AU280" s="12" t="s">
        <v>79</v>
      </c>
      <c r="AY280" s="12" t="s">
        <v>120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2" t="s">
        <v>77</v>
      </c>
      <c r="BK280" s="181">
        <f>ROUND(I280*H280,2)</f>
        <v>0</v>
      </c>
      <c r="BL280" s="12" t="s">
        <v>524</v>
      </c>
      <c r="BM280" s="12" t="s">
        <v>547</v>
      </c>
    </row>
    <row r="281" spans="2:65" s="1" customFormat="1" ht="10.199999999999999">
      <c r="B281" s="29"/>
      <c r="C281" s="30"/>
      <c r="D281" s="182" t="s">
        <v>131</v>
      </c>
      <c r="E281" s="30"/>
      <c r="F281" s="183" t="s">
        <v>546</v>
      </c>
      <c r="G281" s="30"/>
      <c r="H281" s="30"/>
      <c r="I281" s="98"/>
      <c r="J281" s="30"/>
      <c r="K281" s="30"/>
      <c r="L281" s="33"/>
      <c r="M281" s="184"/>
      <c r="N281" s="55"/>
      <c r="O281" s="55"/>
      <c r="P281" s="55"/>
      <c r="Q281" s="55"/>
      <c r="R281" s="55"/>
      <c r="S281" s="55"/>
      <c r="T281" s="56"/>
      <c r="AT281" s="12" t="s">
        <v>131</v>
      </c>
      <c r="AU281" s="12" t="s">
        <v>79</v>
      </c>
    </row>
    <row r="282" spans="2:65" s="1" customFormat="1" ht="16.5" customHeight="1">
      <c r="B282" s="29"/>
      <c r="C282" s="185" t="s">
        <v>548</v>
      </c>
      <c r="D282" s="185" t="s">
        <v>132</v>
      </c>
      <c r="E282" s="186" t="s">
        <v>549</v>
      </c>
      <c r="F282" s="187" t="s">
        <v>550</v>
      </c>
      <c r="G282" s="188" t="s">
        <v>542</v>
      </c>
      <c r="H282" s="189">
        <v>1</v>
      </c>
      <c r="I282" s="190"/>
      <c r="J282" s="191">
        <f>ROUND(I282*H282,2)</f>
        <v>0</v>
      </c>
      <c r="K282" s="187" t="s">
        <v>1</v>
      </c>
      <c r="L282" s="33"/>
      <c r="M282" s="192" t="s">
        <v>1</v>
      </c>
      <c r="N282" s="193" t="s">
        <v>40</v>
      </c>
      <c r="O282" s="55"/>
      <c r="P282" s="179">
        <f>O282*H282</f>
        <v>0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AR282" s="12" t="s">
        <v>524</v>
      </c>
      <c r="AT282" s="12" t="s">
        <v>132</v>
      </c>
      <c r="AU282" s="12" t="s">
        <v>79</v>
      </c>
      <c r="AY282" s="12" t="s">
        <v>120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2" t="s">
        <v>77</v>
      </c>
      <c r="BK282" s="181">
        <f>ROUND(I282*H282,2)</f>
        <v>0</v>
      </c>
      <c r="BL282" s="12" t="s">
        <v>524</v>
      </c>
      <c r="BM282" s="12" t="s">
        <v>551</v>
      </c>
    </row>
    <row r="283" spans="2:65" s="1" customFormat="1" ht="10.199999999999999">
      <c r="B283" s="29"/>
      <c r="C283" s="30"/>
      <c r="D283" s="182" t="s">
        <v>131</v>
      </c>
      <c r="E283" s="30"/>
      <c r="F283" s="183" t="s">
        <v>550</v>
      </c>
      <c r="G283" s="30"/>
      <c r="H283" s="30"/>
      <c r="I283" s="98"/>
      <c r="J283" s="30"/>
      <c r="K283" s="30"/>
      <c r="L283" s="33"/>
      <c r="M283" s="184"/>
      <c r="N283" s="55"/>
      <c r="O283" s="55"/>
      <c r="P283" s="55"/>
      <c r="Q283" s="55"/>
      <c r="R283" s="55"/>
      <c r="S283" s="55"/>
      <c r="T283" s="56"/>
      <c r="AT283" s="12" t="s">
        <v>131</v>
      </c>
      <c r="AU283" s="12" t="s">
        <v>79</v>
      </c>
    </row>
    <row r="284" spans="2:65" s="10" customFormat="1" ht="25.95" customHeight="1">
      <c r="B284" s="153"/>
      <c r="C284" s="154"/>
      <c r="D284" s="155" t="s">
        <v>68</v>
      </c>
      <c r="E284" s="156" t="s">
        <v>552</v>
      </c>
      <c r="F284" s="156" t="s">
        <v>553</v>
      </c>
      <c r="G284" s="154"/>
      <c r="H284" s="154"/>
      <c r="I284" s="157"/>
      <c r="J284" s="158">
        <f>BK284</f>
        <v>0</v>
      </c>
      <c r="K284" s="154"/>
      <c r="L284" s="159"/>
      <c r="M284" s="160"/>
      <c r="N284" s="161"/>
      <c r="O284" s="161"/>
      <c r="P284" s="162">
        <f>SUM(P285:P286)</f>
        <v>0</v>
      </c>
      <c r="Q284" s="161"/>
      <c r="R284" s="162">
        <f>SUM(R285:R286)</f>
        <v>0</v>
      </c>
      <c r="S284" s="161"/>
      <c r="T284" s="163">
        <f>SUM(T285:T286)</f>
        <v>0</v>
      </c>
      <c r="AR284" s="164" t="s">
        <v>142</v>
      </c>
      <c r="AT284" s="165" t="s">
        <v>68</v>
      </c>
      <c r="AU284" s="165" t="s">
        <v>69</v>
      </c>
      <c r="AY284" s="164" t="s">
        <v>120</v>
      </c>
      <c r="BK284" s="166">
        <f>SUM(BK285:BK286)</f>
        <v>0</v>
      </c>
    </row>
    <row r="285" spans="2:65" s="1" customFormat="1" ht="16.5" customHeight="1">
      <c r="B285" s="29"/>
      <c r="C285" s="185" t="s">
        <v>554</v>
      </c>
      <c r="D285" s="185" t="s">
        <v>132</v>
      </c>
      <c r="E285" s="186" t="s">
        <v>555</v>
      </c>
      <c r="F285" s="187" t="s">
        <v>553</v>
      </c>
      <c r="G285" s="188" t="s">
        <v>523</v>
      </c>
      <c r="H285" s="189">
        <v>16</v>
      </c>
      <c r="I285" s="190"/>
      <c r="J285" s="191">
        <f>ROUND(I285*H285,2)</f>
        <v>0</v>
      </c>
      <c r="K285" s="187" t="s">
        <v>1</v>
      </c>
      <c r="L285" s="33"/>
      <c r="M285" s="192" t="s">
        <v>1</v>
      </c>
      <c r="N285" s="193" t="s">
        <v>40</v>
      </c>
      <c r="O285" s="55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12" t="s">
        <v>524</v>
      </c>
      <c r="AT285" s="12" t="s">
        <v>132</v>
      </c>
      <c r="AU285" s="12" t="s">
        <v>77</v>
      </c>
      <c r="AY285" s="12" t="s">
        <v>120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12" t="s">
        <v>77</v>
      </c>
      <c r="BK285" s="181">
        <f>ROUND(I285*H285,2)</f>
        <v>0</v>
      </c>
      <c r="BL285" s="12" t="s">
        <v>524</v>
      </c>
      <c r="BM285" s="12" t="s">
        <v>556</v>
      </c>
    </row>
    <row r="286" spans="2:65" s="1" customFormat="1" ht="10.199999999999999">
      <c r="B286" s="29"/>
      <c r="C286" s="30"/>
      <c r="D286" s="182" t="s">
        <v>131</v>
      </c>
      <c r="E286" s="30"/>
      <c r="F286" s="183" t="s">
        <v>553</v>
      </c>
      <c r="G286" s="30"/>
      <c r="H286" s="30"/>
      <c r="I286" s="98"/>
      <c r="J286" s="30"/>
      <c r="K286" s="30"/>
      <c r="L286" s="33"/>
      <c r="M286" s="184"/>
      <c r="N286" s="55"/>
      <c r="O286" s="55"/>
      <c r="P286" s="55"/>
      <c r="Q286" s="55"/>
      <c r="R286" s="55"/>
      <c r="S286" s="55"/>
      <c r="T286" s="56"/>
      <c r="AT286" s="12" t="s">
        <v>131</v>
      </c>
      <c r="AU286" s="12" t="s">
        <v>77</v>
      </c>
    </row>
    <row r="287" spans="2:65" s="10" customFormat="1" ht="25.95" customHeight="1">
      <c r="B287" s="153"/>
      <c r="C287" s="154"/>
      <c r="D287" s="155" t="s">
        <v>68</v>
      </c>
      <c r="E287" s="156" t="s">
        <v>557</v>
      </c>
      <c r="F287" s="156" t="s">
        <v>558</v>
      </c>
      <c r="G287" s="154"/>
      <c r="H287" s="154"/>
      <c r="I287" s="157"/>
      <c r="J287" s="158">
        <f>BK287</f>
        <v>0</v>
      </c>
      <c r="K287" s="154"/>
      <c r="L287" s="159"/>
      <c r="M287" s="160"/>
      <c r="N287" s="161"/>
      <c r="O287" s="161"/>
      <c r="P287" s="162">
        <f>P288</f>
        <v>0</v>
      </c>
      <c r="Q287" s="161"/>
      <c r="R287" s="162">
        <f>R288</f>
        <v>0</v>
      </c>
      <c r="S287" s="161"/>
      <c r="T287" s="163">
        <f>T288</f>
        <v>0</v>
      </c>
      <c r="AR287" s="164" t="s">
        <v>147</v>
      </c>
      <c r="AT287" s="165" t="s">
        <v>68</v>
      </c>
      <c r="AU287" s="165" t="s">
        <v>69</v>
      </c>
      <c r="AY287" s="164" t="s">
        <v>120</v>
      </c>
      <c r="BK287" s="166">
        <f>BK288</f>
        <v>0</v>
      </c>
    </row>
    <row r="288" spans="2:65" s="10" customFormat="1" ht="22.8" customHeight="1">
      <c r="B288" s="153"/>
      <c r="C288" s="154"/>
      <c r="D288" s="155" t="s">
        <v>68</v>
      </c>
      <c r="E288" s="167" t="s">
        <v>559</v>
      </c>
      <c r="F288" s="167" t="s">
        <v>560</v>
      </c>
      <c r="G288" s="154"/>
      <c r="H288" s="154"/>
      <c r="I288" s="157"/>
      <c r="J288" s="168">
        <f>BK288</f>
        <v>0</v>
      </c>
      <c r="K288" s="154"/>
      <c r="L288" s="159"/>
      <c r="M288" s="160"/>
      <c r="N288" s="161"/>
      <c r="O288" s="161"/>
      <c r="P288" s="162">
        <f>SUM(P289:P290)</f>
        <v>0</v>
      </c>
      <c r="Q288" s="161"/>
      <c r="R288" s="162">
        <f>SUM(R289:R290)</f>
        <v>0</v>
      </c>
      <c r="S288" s="161"/>
      <c r="T288" s="163">
        <f>SUM(T289:T290)</f>
        <v>0</v>
      </c>
      <c r="AR288" s="164" t="s">
        <v>147</v>
      </c>
      <c r="AT288" s="165" t="s">
        <v>68</v>
      </c>
      <c r="AU288" s="165" t="s">
        <v>77</v>
      </c>
      <c r="AY288" s="164" t="s">
        <v>120</v>
      </c>
      <c r="BK288" s="166">
        <f>SUM(BK289:BK290)</f>
        <v>0</v>
      </c>
    </row>
    <row r="289" spans="2:65" s="1" customFormat="1" ht="16.5" customHeight="1">
      <c r="B289" s="29"/>
      <c r="C289" s="185" t="s">
        <v>561</v>
      </c>
      <c r="D289" s="185" t="s">
        <v>132</v>
      </c>
      <c r="E289" s="186" t="s">
        <v>562</v>
      </c>
      <c r="F289" s="187" t="s">
        <v>563</v>
      </c>
      <c r="G289" s="188" t="s">
        <v>154</v>
      </c>
      <c r="H289" s="189">
        <v>1</v>
      </c>
      <c r="I289" s="190"/>
      <c r="J289" s="191">
        <f>ROUND(I289*H289,2)</f>
        <v>0</v>
      </c>
      <c r="K289" s="187" t="s">
        <v>212</v>
      </c>
      <c r="L289" s="33"/>
      <c r="M289" s="192" t="s">
        <v>1</v>
      </c>
      <c r="N289" s="193" t="s">
        <v>40</v>
      </c>
      <c r="O289" s="55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AR289" s="12" t="s">
        <v>564</v>
      </c>
      <c r="AT289" s="12" t="s">
        <v>132</v>
      </c>
      <c r="AU289" s="12" t="s">
        <v>79</v>
      </c>
      <c r="AY289" s="12" t="s">
        <v>120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2" t="s">
        <v>77</v>
      </c>
      <c r="BK289" s="181">
        <f>ROUND(I289*H289,2)</f>
        <v>0</v>
      </c>
      <c r="BL289" s="12" t="s">
        <v>564</v>
      </c>
      <c r="BM289" s="12" t="s">
        <v>565</v>
      </c>
    </row>
    <row r="290" spans="2:65" s="1" customFormat="1" ht="19.2">
      <c r="B290" s="29"/>
      <c r="C290" s="30"/>
      <c r="D290" s="182" t="s">
        <v>131</v>
      </c>
      <c r="E290" s="30"/>
      <c r="F290" s="183" t="s">
        <v>566</v>
      </c>
      <c r="G290" s="30"/>
      <c r="H290" s="30"/>
      <c r="I290" s="98"/>
      <c r="J290" s="30"/>
      <c r="K290" s="30"/>
      <c r="L290" s="33"/>
      <c r="M290" s="195"/>
      <c r="N290" s="196"/>
      <c r="O290" s="196"/>
      <c r="P290" s="196"/>
      <c r="Q290" s="196"/>
      <c r="R290" s="196"/>
      <c r="S290" s="196"/>
      <c r="T290" s="197"/>
      <c r="AT290" s="12" t="s">
        <v>131</v>
      </c>
      <c r="AU290" s="12" t="s">
        <v>79</v>
      </c>
    </row>
    <row r="291" spans="2:65" s="1" customFormat="1" ht="6.9" customHeight="1">
      <c r="B291" s="41"/>
      <c r="C291" s="42"/>
      <c r="D291" s="42"/>
      <c r="E291" s="42"/>
      <c r="F291" s="42"/>
      <c r="G291" s="42"/>
      <c r="H291" s="42"/>
      <c r="I291" s="120"/>
      <c r="J291" s="42"/>
      <c r="K291" s="42"/>
      <c r="L291" s="33"/>
    </row>
  </sheetData>
  <sheetProtection algorithmName="SHA-512" hashValue="a/Bxwq73NpQahMaMr+muJahHVtV5Gj26oqUg7E+lBdLrZg/UEn7WziuCGlG5OSAN5yIgR2kVVBVr6cWuHakJuA==" saltValue="6M5KiVahssjTsWARu/IaUx1DrpivItntSoOoIMTz5sFx0G6P7mmkrg2/vMsyPvK7rGjaRahdGOLN+EM19J4stQ==" spinCount="100000" sheet="1" objects="1" scenarios="1" formatColumns="0" formatRows="0" autoFilter="0"/>
  <autoFilter ref="C91:K290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89"/>
  <sheetViews>
    <sheetView showGridLines="0" tabSelected="1" topLeftCell="A16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2" t="s">
        <v>82</v>
      </c>
    </row>
    <row r="3" spans="2:46" ht="6.9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5"/>
      <c r="AT3" s="12" t="s">
        <v>79</v>
      </c>
    </row>
    <row r="4" spans="2:46" ht="24.9" customHeight="1">
      <c r="B4" s="15"/>
      <c r="D4" s="96" t="s">
        <v>83</v>
      </c>
      <c r="L4" s="15"/>
      <c r="M4" s="19" t="s">
        <v>10</v>
      </c>
      <c r="AT4" s="12" t="s">
        <v>4</v>
      </c>
    </row>
    <row r="5" spans="2:46" ht="6.9" customHeight="1">
      <c r="B5" s="15"/>
      <c r="L5" s="15"/>
    </row>
    <row r="6" spans="2:46" ht="12" customHeight="1">
      <c r="B6" s="15"/>
      <c r="D6" s="97" t="s">
        <v>16</v>
      </c>
      <c r="L6" s="15"/>
    </row>
    <row r="7" spans="2:46" ht="16.5" customHeight="1">
      <c r="B7" s="15"/>
      <c r="E7" s="238" t="str">
        <f>'Rekapitulace stavby'!K6</f>
        <v>REKONSTRUKCE SOCIÁLNÍCH ZAŘÍZENÍ V KULTURNÍM DOMĚ - KOPŘIVNICE(KOZ I)</v>
      </c>
      <c r="F7" s="239"/>
      <c r="G7" s="239"/>
      <c r="H7" s="239"/>
      <c r="L7" s="15"/>
    </row>
    <row r="8" spans="2:46" s="1" customFormat="1" ht="12" customHeight="1">
      <c r="B8" s="33"/>
      <c r="D8" s="97" t="s">
        <v>84</v>
      </c>
      <c r="I8" s="98"/>
      <c r="L8" s="33"/>
    </row>
    <row r="9" spans="2:46" s="1" customFormat="1" ht="36.9" customHeight="1">
      <c r="B9" s="33"/>
      <c r="E9" s="240" t="s">
        <v>567</v>
      </c>
      <c r="F9" s="241"/>
      <c r="G9" s="241"/>
      <c r="H9" s="241"/>
      <c r="I9" s="98"/>
      <c r="L9" s="33"/>
    </row>
    <row r="10" spans="2:46" s="1" customFormat="1" ht="10.199999999999999">
      <c r="B10" s="33"/>
      <c r="I10" s="98"/>
      <c r="L10" s="33"/>
    </row>
    <row r="11" spans="2:46" s="1" customFormat="1" ht="12" customHeight="1">
      <c r="B11" s="33"/>
      <c r="D11" s="97" t="s">
        <v>18</v>
      </c>
      <c r="F11" s="12" t="s">
        <v>1</v>
      </c>
      <c r="I11" s="99" t="s">
        <v>19</v>
      </c>
      <c r="J11" s="12" t="s">
        <v>1</v>
      </c>
      <c r="L11" s="33"/>
    </row>
    <row r="12" spans="2:46" s="1" customFormat="1" ht="12" customHeight="1">
      <c r="B12" s="33"/>
      <c r="D12" s="97" t="s">
        <v>20</v>
      </c>
      <c r="F12" s="12" t="s">
        <v>21</v>
      </c>
      <c r="I12" s="99" t="s">
        <v>22</v>
      </c>
      <c r="J12" s="100" t="str">
        <f>'Rekapitulace stavby'!AN8</f>
        <v>21. 1. 2020</v>
      </c>
      <c r="L12" s="33"/>
    </row>
    <row r="13" spans="2:46" s="1" customFormat="1" ht="10.8" customHeight="1">
      <c r="B13" s="33"/>
      <c r="I13" s="98"/>
      <c r="L13" s="33"/>
    </row>
    <row r="14" spans="2:46" s="1" customFormat="1" ht="12" customHeight="1">
      <c r="B14" s="33"/>
      <c r="D14" s="97" t="s">
        <v>24</v>
      </c>
      <c r="I14" s="99" t="s">
        <v>25</v>
      </c>
      <c r="J14" s="12" t="s">
        <v>1</v>
      </c>
      <c r="L14" s="33"/>
    </row>
    <row r="15" spans="2:46" s="1" customFormat="1" ht="18" customHeight="1">
      <c r="B15" s="33"/>
      <c r="E15" s="12" t="s">
        <v>26</v>
      </c>
      <c r="I15" s="99" t="s">
        <v>27</v>
      </c>
      <c r="J15" s="12" t="s">
        <v>1</v>
      </c>
      <c r="L15" s="33"/>
    </row>
    <row r="16" spans="2:46" s="1" customFormat="1" ht="6.9" customHeight="1">
      <c r="B16" s="33"/>
      <c r="I16" s="98"/>
      <c r="L16" s="33"/>
    </row>
    <row r="17" spans="2:12" s="1" customFormat="1" ht="12" customHeight="1">
      <c r="B17" s="33"/>
      <c r="D17" s="97" t="s">
        <v>28</v>
      </c>
      <c r="I17" s="99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42" t="str">
        <f>'Rekapitulace stavby'!E14</f>
        <v>Vyplň údaj</v>
      </c>
      <c r="F18" s="243"/>
      <c r="G18" s="243"/>
      <c r="H18" s="243"/>
      <c r="I18" s="99" t="s">
        <v>27</v>
      </c>
      <c r="J18" s="25" t="str">
        <f>'Rekapitulace stavby'!AN14</f>
        <v>Vyplň údaj</v>
      </c>
      <c r="L18" s="33"/>
    </row>
    <row r="19" spans="2:12" s="1" customFormat="1" ht="6.9" customHeight="1">
      <c r="B19" s="33"/>
      <c r="I19" s="98"/>
      <c r="L19" s="33"/>
    </row>
    <row r="20" spans="2:12" s="1" customFormat="1" ht="12" customHeight="1">
      <c r="B20" s="33"/>
      <c r="D20" s="97" t="s">
        <v>30</v>
      </c>
      <c r="I20" s="99" t="s">
        <v>25</v>
      </c>
      <c r="J20" s="12" t="s">
        <v>1</v>
      </c>
      <c r="L20" s="33"/>
    </row>
    <row r="21" spans="2:12" s="1" customFormat="1" ht="18" customHeight="1">
      <c r="B21" s="33"/>
      <c r="E21" s="12" t="s">
        <v>31</v>
      </c>
      <c r="I21" s="99" t="s">
        <v>27</v>
      </c>
      <c r="J21" s="12" t="s">
        <v>1</v>
      </c>
      <c r="L21" s="33"/>
    </row>
    <row r="22" spans="2:12" s="1" customFormat="1" ht="6.9" customHeight="1">
      <c r="B22" s="33"/>
      <c r="I22" s="98"/>
      <c r="L22" s="33"/>
    </row>
    <row r="23" spans="2:12" s="1" customFormat="1" ht="12" customHeight="1">
      <c r="B23" s="33"/>
      <c r="D23" s="97" t="s">
        <v>33</v>
      </c>
      <c r="I23" s="99" t="s">
        <v>25</v>
      </c>
      <c r="J23" s="12" t="s">
        <v>1</v>
      </c>
      <c r="L23" s="33"/>
    </row>
    <row r="24" spans="2:12" s="1" customFormat="1" ht="18" customHeight="1">
      <c r="B24" s="33"/>
      <c r="E24" s="12" t="s">
        <v>31</v>
      </c>
      <c r="I24" s="99" t="s">
        <v>27</v>
      </c>
      <c r="J24" s="12" t="s">
        <v>1</v>
      </c>
      <c r="L24" s="33"/>
    </row>
    <row r="25" spans="2:12" s="1" customFormat="1" ht="6.9" customHeight="1">
      <c r="B25" s="33"/>
      <c r="I25" s="98"/>
      <c r="L25" s="33"/>
    </row>
    <row r="26" spans="2:12" s="1" customFormat="1" ht="12" customHeight="1">
      <c r="B26" s="33"/>
      <c r="D26" s="97" t="s">
        <v>34</v>
      </c>
      <c r="I26" s="98"/>
      <c r="L26" s="33"/>
    </row>
    <row r="27" spans="2:12" s="6" customFormat="1" ht="16.5" customHeight="1">
      <c r="B27" s="101"/>
      <c r="E27" s="244" t="s">
        <v>568</v>
      </c>
      <c r="F27" s="244"/>
      <c r="G27" s="244"/>
      <c r="H27" s="244"/>
      <c r="I27" s="102"/>
      <c r="L27" s="101"/>
    </row>
    <row r="28" spans="2:12" s="1" customFormat="1" ht="6.9" customHeight="1">
      <c r="B28" s="33"/>
      <c r="I28" s="98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103"/>
      <c r="J29" s="51"/>
      <c r="K29" s="51"/>
      <c r="L29" s="33"/>
    </row>
    <row r="30" spans="2:12" s="1" customFormat="1" ht="25.35" customHeight="1">
      <c r="B30" s="33"/>
      <c r="D30" s="104" t="s">
        <v>35</v>
      </c>
      <c r="I30" s="98"/>
      <c r="J30" s="105">
        <f>ROUND(J92,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103"/>
      <c r="J31" s="51"/>
      <c r="K31" s="51"/>
      <c r="L31" s="33"/>
    </row>
    <row r="32" spans="2:12" s="1" customFormat="1" ht="14.4" customHeight="1">
      <c r="B32" s="33"/>
      <c r="F32" s="106" t="s">
        <v>37</v>
      </c>
      <c r="I32" s="107" t="s">
        <v>36</v>
      </c>
      <c r="J32" s="106" t="s">
        <v>38</v>
      </c>
      <c r="L32" s="33"/>
    </row>
    <row r="33" spans="2:12" s="1" customFormat="1" ht="14.4" customHeight="1">
      <c r="B33" s="33"/>
      <c r="D33" s="97" t="s">
        <v>39</v>
      </c>
      <c r="E33" s="97" t="s">
        <v>40</v>
      </c>
      <c r="F33" s="108">
        <f>ROUND((SUM(BE92:BE288)),  2)</f>
        <v>0</v>
      </c>
      <c r="I33" s="109">
        <v>0.21</v>
      </c>
      <c r="J33" s="108">
        <f>ROUND(((SUM(BE92:BE288))*I33),  2)</f>
        <v>0</v>
      </c>
      <c r="L33" s="33"/>
    </row>
    <row r="34" spans="2:12" s="1" customFormat="1" ht="14.4" customHeight="1">
      <c r="B34" s="33"/>
      <c r="E34" s="97" t="s">
        <v>41</v>
      </c>
      <c r="F34" s="108">
        <f>ROUND((SUM(BF92:BF288)),  2)</f>
        <v>0</v>
      </c>
      <c r="I34" s="109">
        <v>0.15</v>
      </c>
      <c r="J34" s="108">
        <f>ROUND(((SUM(BF92:BF288))*I34),  2)</f>
        <v>0</v>
      </c>
      <c r="L34" s="33"/>
    </row>
    <row r="35" spans="2:12" s="1" customFormat="1" ht="14.4" hidden="1" customHeight="1">
      <c r="B35" s="33"/>
      <c r="E35" s="97" t="s">
        <v>42</v>
      </c>
      <c r="F35" s="108">
        <f>ROUND((SUM(BG92:BG288)),  2)</f>
        <v>0</v>
      </c>
      <c r="I35" s="109">
        <v>0.21</v>
      </c>
      <c r="J35" s="108">
        <f>0</f>
        <v>0</v>
      </c>
      <c r="L35" s="33"/>
    </row>
    <row r="36" spans="2:12" s="1" customFormat="1" ht="14.4" hidden="1" customHeight="1">
      <c r="B36" s="33"/>
      <c r="E36" s="97" t="s">
        <v>43</v>
      </c>
      <c r="F36" s="108">
        <f>ROUND((SUM(BH92:BH288)),  2)</f>
        <v>0</v>
      </c>
      <c r="I36" s="109">
        <v>0.15</v>
      </c>
      <c r="J36" s="108">
        <f>0</f>
        <v>0</v>
      </c>
      <c r="L36" s="33"/>
    </row>
    <row r="37" spans="2:12" s="1" customFormat="1" ht="14.4" hidden="1" customHeight="1">
      <c r="B37" s="33"/>
      <c r="E37" s="97" t="s">
        <v>44</v>
      </c>
      <c r="F37" s="108">
        <f>ROUND((SUM(BI92:BI288)),  2)</f>
        <v>0</v>
      </c>
      <c r="I37" s="109">
        <v>0</v>
      </c>
      <c r="J37" s="108">
        <f>0</f>
        <v>0</v>
      </c>
      <c r="L37" s="33"/>
    </row>
    <row r="38" spans="2:12" s="1" customFormat="1" ht="6.9" customHeight="1">
      <c r="B38" s="33"/>
      <c r="I38" s="98"/>
      <c r="L38" s="33"/>
    </row>
    <row r="39" spans="2:12" s="1" customFormat="1" ht="25.35" customHeight="1">
      <c r="B39" s="33"/>
      <c r="C39" s="110"/>
      <c r="D39" s="111" t="s">
        <v>45</v>
      </c>
      <c r="E39" s="112"/>
      <c r="F39" s="112"/>
      <c r="G39" s="113" t="s">
        <v>46</v>
      </c>
      <c r="H39" s="114" t="s">
        <v>47</v>
      </c>
      <c r="I39" s="115"/>
      <c r="J39" s="116">
        <f>SUM(J30:J37)</f>
        <v>0</v>
      </c>
      <c r="K39" s="117"/>
      <c r="L39" s="33"/>
    </row>
    <row r="40" spans="2:12" s="1" customFormat="1" ht="14.4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3"/>
    </row>
    <row r="44" spans="2:12" s="1" customFormat="1" ht="6.9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3"/>
    </row>
    <row r="45" spans="2:12" s="1" customFormat="1" ht="24.9" customHeight="1">
      <c r="B45" s="29"/>
      <c r="C45" s="18" t="s">
        <v>87</v>
      </c>
      <c r="D45" s="30"/>
      <c r="E45" s="30"/>
      <c r="F45" s="30"/>
      <c r="G45" s="30"/>
      <c r="H45" s="30"/>
      <c r="I45" s="98"/>
      <c r="J45" s="30"/>
      <c r="K45" s="30"/>
      <c r="L45" s="33"/>
    </row>
    <row r="46" spans="2:12" s="1" customFormat="1" ht="6.9" customHeight="1">
      <c r="B46" s="29"/>
      <c r="C46" s="30"/>
      <c r="D46" s="30"/>
      <c r="E46" s="30"/>
      <c r="F46" s="30"/>
      <c r="G46" s="30"/>
      <c r="H46" s="30"/>
      <c r="I46" s="98"/>
      <c r="J46" s="30"/>
      <c r="K46" s="30"/>
      <c r="L46" s="33"/>
    </row>
    <row r="47" spans="2:12" s="1" customFormat="1" ht="12" customHeight="1">
      <c r="B47" s="29"/>
      <c r="C47" s="24" t="s">
        <v>16</v>
      </c>
      <c r="D47" s="30"/>
      <c r="E47" s="30"/>
      <c r="F47" s="30"/>
      <c r="G47" s="30"/>
      <c r="H47" s="30"/>
      <c r="I47" s="98"/>
      <c r="J47" s="30"/>
      <c r="K47" s="30"/>
      <c r="L47" s="33"/>
    </row>
    <row r="48" spans="2:12" s="1" customFormat="1" ht="16.5" customHeight="1">
      <c r="B48" s="29"/>
      <c r="C48" s="30"/>
      <c r="D48" s="30"/>
      <c r="E48" s="245" t="str">
        <f>E7</f>
        <v>REKONSTRUKCE SOCIÁLNÍCH ZAŘÍZENÍ V KULTURNÍM DOMĚ - KOPŘIVNICE(KOZ I)</v>
      </c>
      <c r="F48" s="246"/>
      <c r="G48" s="246"/>
      <c r="H48" s="246"/>
      <c r="I48" s="98"/>
      <c r="J48" s="30"/>
      <c r="K48" s="30"/>
      <c r="L48" s="33"/>
    </row>
    <row r="49" spans="2:47" s="1" customFormat="1" ht="12" customHeight="1">
      <c r="B49" s="29"/>
      <c r="C49" s="24" t="s">
        <v>84</v>
      </c>
      <c r="D49" s="30"/>
      <c r="E49" s="30"/>
      <c r="F49" s="30"/>
      <c r="G49" s="30"/>
      <c r="H49" s="30"/>
      <c r="I49" s="98"/>
      <c r="J49" s="30"/>
      <c r="K49" s="30"/>
      <c r="L49" s="33"/>
    </row>
    <row r="50" spans="2:47" s="1" customFormat="1" ht="16.5" customHeight="1">
      <c r="B50" s="29"/>
      <c r="C50" s="30"/>
      <c r="D50" s="30"/>
      <c r="E50" s="217" t="str">
        <f>E9</f>
        <v>2020_01_21-B - REKONSTRUKCE SOCIÁLNÍCH ZAŘÍZENÍ V KULTURNÍM DOMĚ - KOPŘIVNICE(KOZ I) - B</v>
      </c>
      <c r="F50" s="216"/>
      <c r="G50" s="216"/>
      <c r="H50" s="216"/>
      <c r="I50" s="98"/>
      <c r="J50" s="30"/>
      <c r="K50" s="30"/>
      <c r="L50" s="33"/>
    </row>
    <row r="51" spans="2:47" s="1" customFormat="1" ht="6.9" customHeight="1">
      <c r="B51" s="29"/>
      <c r="C51" s="30"/>
      <c r="D51" s="30"/>
      <c r="E51" s="30"/>
      <c r="F51" s="30"/>
      <c r="G51" s="30"/>
      <c r="H51" s="30"/>
      <c r="I51" s="98"/>
      <c r="J51" s="30"/>
      <c r="K51" s="30"/>
      <c r="L51" s="33"/>
    </row>
    <row r="52" spans="2:47" s="1" customFormat="1" ht="12" customHeight="1">
      <c r="B52" s="29"/>
      <c r="C52" s="24" t="s">
        <v>20</v>
      </c>
      <c r="D52" s="30"/>
      <c r="E52" s="30"/>
      <c r="F52" s="22" t="str">
        <f>F12</f>
        <v>Kopřivnice</v>
      </c>
      <c r="G52" s="30"/>
      <c r="H52" s="30"/>
      <c r="I52" s="99" t="s">
        <v>22</v>
      </c>
      <c r="J52" s="50" t="str">
        <f>IF(J12="","",J12)</f>
        <v>21. 1. 2020</v>
      </c>
      <c r="K52" s="30"/>
      <c r="L52" s="33"/>
    </row>
    <row r="53" spans="2:47" s="1" customFormat="1" ht="6.9" customHeight="1">
      <c r="B53" s="29"/>
      <c r="C53" s="30"/>
      <c r="D53" s="30"/>
      <c r="E53" s="30"/>
      <c r="F53" s="30"/>
      <c r="G53" s="30"/>
      <c r="H53" s="30"/>
      <c r="I53" s="98"/>
      <c r="J53" s="30"/>
      <c r="K53" s="30"/>
      <c r="L53" s="33"/>
    </row>
    <row r="54" spans="2:47" s="1" customFormat="1" ht="13.65" customHeight="1">
      <c r="B54" s="29"/>
      <c r="C54" s="24" t="s">
        <v>24</v>
      </c>
      <c r="D54" s="30"/>
      <c r="E54" s="30"/>
      <c r="F54" s="22" t="str">
        <f>E15</f>
        <v>Město Kopřivnice, Štefánikova 1163, Kopřivnice</v>
      </c>
      <c r="G54" s="30"/>
      <c r="H54" s="30"/>
      <c r="I54" s="99" t="s">
        <v>30</v>
      </c>
      <c r="J54" s="27" t="str">
        <f>E21</f>
        <v>Milan Vician</v>
      </c>
      <c r="K54" s="30"/>
      <c r="L54" s="33"/>
    </row>
    <row r="55" spans="2:47" s="1" customFormat="1" ht="13.65" customHeight="1">
      <c r="B55" s="29"/>
      <c r="C55" s="24" t="s">
        <v>28</v>
      </c>
      <c r="D55" s="30"/>
      <c r="E55" s="30"/>
      <c r="F55" s="22" t="str">
        <f>IF(E18="","",E18)</f>
        <v>Vyplň údaj</v>
      </c>
      <c r="G55" s="30"/>
      <c r="H55" s="30"/>
      <c r="I55" s="99" t="s">
        <v>33</v>
      </c>
      <c r="J55" s="27" t="str">
        <f>E24</f>
        <v>Milan Vician</v>
      </c>
      <c r="K55" s="30"/>
      <c r="L55" s="33"/>
    </row>
    <row r="56" spans="2:47" s="1" customFormat="1" ht="10.35" customHeight="1">
      <c r="B56" s="29"/>
      <c r="C56" s="30"/>
      <c r="D56" s="30"/>
      <c r="E56" s="30"/>
      <c r="F56" s="30"/>
      <c r="G56" s="30"/>
      <c r="H56" s="30"/>
      <c r="I56" s="98"/>
      <c r="J56" s="30"/>
      <c r="K56" s="30"/>
      <c r="L56" s="33"/>
    </row>
    <row r="57" spans="2:47" s="1" customFormat="1" ht="29.25" customHeight="1">
      <c r="B57" s="29"/>
      <c r="C57" s="124" t="s">
        <v>88</v>
      </c>
      <c r="D57" s="125"/>
      <c r="E57" s="125"/>
      <c r="F57" s="125"/>
      <c r="G57" s="125"/>
      <c r="H57" s="125"/>
      <c r="I57" s="126"/>
      <c r="J57" s="127" t="s">
        <v>89</v>
      </c>
      <c r="K57" s="125"/>
      <c r="L57" s="33"/>
    </row>
    <row r="58" spans="2:47" s="1" customFormat="1" ht="10.35" customHeight="1">
      <c r="B58" s="29"/>
      <c r="C58" s="30"/>
      <c r="D58" s="30"/>
      <c r="E58" s="30"/>
      <c r="F58" s="30"/>
      <c r="G58" s="30"/>
      <c r="H58" s="30"/>
      <c r="I58" s="98"/>
      <c r="J58" s="30"/>
      <c r="K58" s="30"/>
      <c r="L58" s="33"/>
    </row>
    <row r="59" spans="2:47" s="1" customFormat="1" ht="22.8" customHeight="1">
      <c r="B59" s="29"/>
      <c r="C59" s="128" t="s">
        <v>90</v>
      </c>
      <c r="D59" s="30"/>
      <c r="E59" s="30"/>
      <c r="F59" s="30"/>
      <c r="G59" s="30"/>
      <c r="H59" s="30"/>
      <c r="I59" s="98"/>
      <c r="J59" s="68">
        <f>J92</f>
        <v>0</v>
      </c>
      <c r="K59" s="30"/>
      <c r="L59" s="33"/>
      <c r="AU59" s="12" t="s">
        <v>91</v>
      </c>
    </row>
    <row r="60" spans="2:47" s="7" customFormat="1" ht="24.9" customHeight="1">
      <c r="B60" s="129"/>
      <c r="C60" s="130"/>
      <c r="D60" s="131" t="s">
        <v>92</v>
      </c>
      <c r="E60" s="132"/>
      <c r="F60" s="132"/>
      <c r="G60" s="132"/>
      <c r="H60" s="132"/>
      <c r="I60" s="133"/>
      <c r="J60" s="134">
        <f>J93</f>
        <v>0</v>
      </c>
      <c r="K60" s="130"/>
      <c r="L60" s="135"/>
    </row>
    <row r="61" spans="2:47" s="8" customFormat="1" ht="19.95" customHeight="1">
      <c r="B61" s="136"/>
      <c r="C61" s="137"/>
      <c r="D61" s="138" t="s">
        <v>93</v>
      </c>
      <c r="E61" s="139"/>
      <c r="F61" s="139"/>
      <c r="G61" s="139"/>
      <c r="H61" s="139"/>
      <c r="I61" s="140"/>
      <c r="J61" s="141">
        <f>J94</f>
        <v>0</v>
      </c>
      <c r="K61" s="137"/>
      <c r="L61" s="142"/>
    </row>
    <row r="62" spans="2:47" s="8" customFormat="1" ht="19.95" customHeight="1">
      <c r="B62" s="136"/>
      <c r="C62" s="137"/>
      <c r="D62" s="138" t="s">
        <v>569</v>
      </c>
      <c r="E62" s="139"/>
      <c r="F62" s="139"/>
      <c r="G62" s="139"/>
      <c r="H62" s="139"/>
      <c r="I62" s="140"/>
      <c r="J62" s="141">
        <f>J241</f>
        <v>0</v>
      </c>
      <c r="K62" s="137"/>
      <c r="L62" s="142"/>
    </row>
    <row r="63" spans="2:47" s="7" customFormat="1" ht="24.9" customHeight="1">
      <c r="B63" s="129"/>
      <c r="C63" s="130"/>
      <c r="D63" s="131" t="s">
        <v>95</v>
      </c>
      <c r="E63" s="132"/>
      <c r="F63" s="132"/>
      <c r="G63" s="132"/>
      <c r="H63" s="132"/>
      <c r="I63" s="133"/>
      <c r="J63" s="134">
        <f>J246</f>
        <v>0</v>
      </c>
      <c r="K63" s="130"/>
      <c r="L63" s="135"/>
    </row>
    <row r="64" spans="2:47" s="8" customFormat="1" ht="19.95" customHeight="1">
      <c r="B64" s="136"/>
      <c r="C64" s="137"/>
      <c r="D64" s="138" t="s">
        <v>96</v>
      </c>
      <c r="E64" s="139"/>
      <c r="F64" s="139"/>
      <c r="G64" s="139"/>
      <c r="H64" s="139"/>
      <c r="I64" s="140"/>
      <c r="J64" s="141">
        <f>J247</f>
        <v>0</v>
      </c>
      <c r="K64" s="137"/>
      <c r="L64" s="142"/>
    </row>
    <row r="65" spans="2:12" s="8" customFormat="1" ht="19.95" customHeight="1">
      <c r="B65" s="136"/>
      <c r="C65" s="137"/>
      <c r="D65" s="138" t="s">
        <v>97</v>
      </c>
      <c r="E65" s="139"/>
      <c r="F65" s="139"/>
      <c r="G65" s="139"/>
      <c r="H65" s="139"/>
      <c r="I65" s="140"/>
      <c r="J65" s="141">
        <f>J252</f>
        <v>0</v>
      </c>
      <c r="K65" s="137"/>
      <c r="L65" s="142"/>
    </row>
    <row r="66" spans="2:12" s="7" customFormat="1" ht="24.9" customHeight="1">
      <c r="B66" s="129"/>
      <c r="C66" s="130"/>
      <c r="D66" s="131" t="s">
        <v>98</v>
      </c>
      <c r="E66" s="132"/>
      <c r="F66" s="132"/>
      <c r="G66" s="132"/>
      <c r="H66" s="132"/>
      <c r="I66" s="133"/>
      <c r="J66" s="134">
        <f>J266</f>
        <v>0</v>
      </c>
      <c r="K66" s="130"/>
      <c r="L66" s="135"/>
    </row>
    <row r="67" spans="2:12" s="7" customFormat="1" ht="24.9" customHeight="1">
      <c r="B67" s="129"/>
      <c r="C67" s="130"/>
      <c r="D67" s="131" t="s">
        <v>99</v>
      </c>
      <c r="E67" s="132"/>
      <c r="F67" s="132"/>
      <c r="G67" s="132"/>
      <c r="H67" s="132"/>
      <c r="I67" s="133"/>
      <c r="J67" s="134">
        <f>J269</f>
        <v>0</v>
      </c>
      <c r="K67" s="130"/>
      <c r="L67" s="135"/>
    </row>
    <row r="68" spans="2:12" s="7" customFormat="1" ht="24.9" customHeight="1">
      <c r="B68" s="129"/>
      <c r="C68" s="130"/>
      <c r="D68" s="131" t="s">
        <v>100</v>
      </c>
      <c r="E68" s="132"/>
      <c r="F68" s="132"/>
      <c r="G68" s="132"/>
      <c r="H68" s="132"/>
      <c r="I68" s="133"/>
      <c r="J68" s="134">
        <f>J274</f>
        <v>0</v>
      </c>
      <c r="K68" s="130"/>
      <c r="L68" s="135"/>
    </row>
    <row r="69" spans="2:12" s="8" customFormat="1" ht="19.95" customHeight="1">
      <c r="B69" s="136"/>
      <c r="C69" s="137"/>
      <c r="D69" s="138" t="s">
        <v>101</v>
      </c>
      <c r="E69" s="139"/>
      <c r="F69" s="139"/>
      <c r="G69" s="139"/>
      <c r="H69" s="139"/>
      <c r="I69" s="140"/>
      <c r="J69" s="141">
        <f>J275</f>
        <v>0</v>
      </c>
      <c r="K69" s="137"/>
      <c r="L69" s="142"/>
    </row>
    <row r="70" spans="2:12" s="7" customFormat="1" ht="24.9" customHeight="1">
      <c r="B70" s="129"/>
      <c r="C70" s="130"/>
      <c r="D70" s="131" t="s">
        <v>102</v>
      </c>
      <c r="E70" s="132"/>
      <c r="F70" s="132"/>
      <c r="G70" s="132"/>
      <c r="H70" s="132"/>
      <c r="I70" s="133"/>
      <c r="J70" s="134">
        <f>J282</f>
        <v>0</v>
      </c>
      <c r="K70" s="130"/>
      <c r="L70" s="135"/>
    </row>
    <row r="71" spans="2:12" s="7" customFormat="1" ht="24.9" customHeight="1">
      <c r="B71" s="129"/>
      <c r="C71" s="130"/>
      <c r="D71" s="131" t="s">
        <v>103</v>
      </c>
      <c r="E71" s="132"/>
      <c r="F71" s="132"/>
      <c r="G71" s="132"/>
      <c r="H71" s="132"/>
      <c r="I71" s="133"/>
      <c r="J71" s="134">
        <f>J285</f>
        <v>0</v>
      </c>
      <c r="K71" s="130"/>
      <c r="L71" s="135"/>
    </row>
    <row r="72" spans="2:12" s="8" customFormat="1" ht="19.95" customHeight="1">
      <c r="B72" s="136"/>
      <c r="C72" s="137"/>
      <c r="D72" s="138" t="s">
        <v>104</v>
      </c>
      <c r="E72" s="139"/>
      <c r="F72" s="139"/>
      <c r="G72" s="139"/>
      <c r="H72" s="139"/>
      <c r="I72" s="140"/>
      <c r="J72" s="141">
        <f>J286</f>
        <v>0</v>
      </c>
      <c r="K72" s="137"/>
      <c r="L72" s="142"/>
    </row>
    <row r="73" spans="2:12" s="1" customFormat="1" ht="21.75" customHeight="1">
      <c r="B73" s="29"/>
      <c r="C73" s="30"/>
      <c r="D73" s="30"/>
      <c r="E73" s="30"/>
      <c r="F73" s="30"/>
      <c r="G73" s="30"/>
      <c r="H73" s="30"/>
      <c r="I73" s="98"/>
      <c r="J73" s="30"/>
      <c r="K73" s="30"/>
      <c r="L73" s="33"/>
    </row>
    <row r="74" spans="2:12" s="1" customFormat="1" ht="6.9" customHeight="1">
      <c r="B74" s="41"/>
      <c r="C74" s="42"/>
      <c r="D74" s="42"/>
      <c r="E74" s="42"/>
      <c r="F74" s="42"/>
      <c r="G74" s="42"/>
      <c r="H74" s="42"/>
      <c r="I74" s="120"/>
      <c r="J74" s="42"/>
      <c r="K74" s="42"/>
      <c r="L74" s="33"/>
    </row>
    <row r="78" spans="2:12" s="1" customFormat="1" ht="6.9" customHeight="1">
      <c r="B78" s="43"/>
      <c r="C78" s="44"/>
      <c r="D78" s="44"/>
      <c r="E78" s="44"/>
      <c r="F78" s="44"/>
      <c r="G78" s="44"/>
      <c r="H78" s="44"/>
      <c r="I78" s="123"/>
      <c r="J78" s="44"/>
      <c r="K78" s="44"/>
      <c r="L78" s="33"/>
    </row>
    <row r="79" spans="2:12" s="1" customFormat="1" ht="24.9" customHeight="1">
      <c r="B79" s="29"/>
      <c r="C79" s="18" t="s">
        <v>105</v>
      </c>
      <c r="D79" s="30"/>
      <c r="E79" s="30"/>
      <c r="F79" s="30"/>
      <c r="G79" s="30"/>
      <c r="H79" s="30"/>
      <c r="I79" s="98"/>
      <c r="J79" s="30"/>
      <c r="K79" s="30"/>
      <c r="L79" s="33"/>
    </row>
    <row r="80" spans="2:12" s="1" customFormat="1" ht="6.9" customHeight="1">
      <c r="B80" s="29"/>
      <c r="C80" s="30"/>
      <c r="D80" s="30"/>
      <c r="E80" s="30"/>
      <c r="F80" s="30"/>
      <c r="G80" s="30"/>
      <c r="H80" s="30"/>
      <c r="I80" s="98"/>
      <c r="J80" s="30"/>
      <c r="K80" s="30"/>
      <c r="L80" s="33"/>
    </row>
    <row r="81" spans="2:65" s="1" customFormat="1" ht="12" customHeight="1">
      <c r="B81" s="29"/>
      <c r="C81" s="24" t="s">
        <v>16</v>
      </c>
      <c r="D81" s="30"/>
      <c r="E81" s="30"/>
      <c r="F81" s="30"/>
      <c r="G81" s="30"/>
      <c r="H81" s="30"/>
      <c r="I81" s="98"/>
      <c r="J81" s="30"/>
      <c r="K81" s="30"/>
      <c r="L81" s="33"/>
    </row>
    <row r="82" spans="2:65" s="1" customFormat="1" ht="16.5" customHeight="1">
      <c r="B82" s="29"/>
      <c r="C82" s="30"/>
      <c r="D82" s="30"/>
      <c r="E82" s="245" t="str">
        <f>E7</f>
        <v>REKONSTRUKCE SOCIÁLNÍCH ZAŘÍZENÍ V KULTURNÍM DOMĚ - KOPŘIVNICE(KOZ I)</v>
      </c>
      <c r="F82" s="246"/>
      <c r="G82" s="246"/>
      <c r="H82" s="246"/>
      <c r="I82" s="98"/>
      <c r="J82" s="30"/>
      <c r="K82" s="30"/>
      <c r="L82" s="33"/>
    </row>
    <row r="83" spans="2:65" s="1" customFormat="1" ht="12" customHeight="1">
      <c r="B83" s="29"/>
      <c r="C83" s="24" t="s">
        <v>84</v>
      </c>
      <c r="D83" s="30"/>
      <c r="E83" s="30"/>
      <c r="F83" s="30"/>
      <c r="G83" s="30"/>
      <c r="H83" s="30"/>
      <c r="I83" s="98"/>
      <c r="J83" s="30"/>
      <c r="K83" s="30"/>
      <c r="L83" s="33"/>
    </row>
    <row r="84" spans="2:65" s="1" customFormat="1" ht="16.5" customHeight="1">
      <c r="B84" s="29"/>
      <c r="C84" s="30"/>
      <c r="D84" s="30"/>
      <c r="E84" s="217" t="str">
        <f>E9</f>
        <v>2020_01_21-B - REKONSTRUKCE SOCIÁLNÍCH ZAŘÍZENÍ V KULTURNÍM DOMĚ - KOPŘIVNICE(KOZ I) - B</v>
      </c>
      <c r="F84" s="216"/>
      <c r="G84" s="216"/>
      <c r="H84" s="216"/>
      <c r="I84" s="98"/>
      <c r="J84" s="30"/>
      <c r="K84" s="30"/>
      <c r="L84" s="33"/>
    </row>
    <row r="85" spans="2:65" s="1" customFormat="1" ht="6.9" customHeight="1">
      <c r="B85" s="29"/>
      <c r="C85" s="30"/>
      <c r="D85" s="30"/>
      <c r="E85" s="30"/>
      <c r="F85" s="30"/>
      <c r="G85" s="30"/>
      <c r="H85" s="30"/>
      <c r="I85" s="98"/>
      <c r="J85" s="30"/>
      <c r="K85" s="30"/>
      <c r="L85" s="33"/>
    </row>
    <row r="86" spans="2:65" s="1" customFormat="1" ht="12" customHeight="1">
      <c r="B86" s="29"/>
      <c r="C86" s="24" t="s">
        <v>20</v>
      </c>
      <c r="D86" s="30"/>
      <c r="E86" s="30"/>
      <c r="F86" s="22" t="str">
        <f>F12</f>
        <v>Kopřivnice</v>
      </c>
      <c r="G86" s="30"/>
      <c r="H86" s="30"/>
      <c r="I86" s="99" t="s">
        <v>22</v>
      </c>
      <c r="J86" s="50" t="str">
        <f>IF(J12="","",J12)</f>
        <v>21. 1. 2020</v>
      </c>
      <c r="K86" s="30"/>
      <c r="L86" s="33"/>
    </row>
    <row r="87" spans="2:65" s="1" customFormat="1" ht="6.9" customHeight="1">
      <c r="B87" s="29"/>
      <c r="C87" s="30"/>
      <c r="D87" s="30"/>
      <c r="E87" s="30"/>
      <c r="F87" s="30"/>
      <c r="G87" s="30"/>
      <c r="H87" s="30"/>
      <c r="I87" s="98"/>
      <c r="J87" s="30"/>
      <c r="K87" s="30"/>
      <c r="L87" s="33"/>
    </row>
    <row r="88" spans="2:65" s="1" customFormat="1" ht="13.65" customHeight="1">
      <c r="B88" s="29"/>
      <c r="C88" s="24" t="s">
        <v>24</v>
      </c>
      <c r="D88" s="30"/>
      <c r="E88" s="30"/>
      <c r="F88" s="22" t="str">
        <f>E15</f>
        <v>Město Kopřivnice, Štefánikova 1163, Kopřivnice</v>
      </c>
      <c r="G88" s="30"/>
      <c r="H88" s="30"/>
      <c r="I88" s="99" t="s">
        <v>30</v>
      </c>
      <c r="J88" s="27" t="str">
        <f>E21</f>
        <v>Milan Vician</v>
      </c>
      <c r="K88" s="30"/>
      <c r="L88" s="33"/>
    </row>
    <row r="89" spans="2:65" s="1" customFormat="1" ht="13.65" customHeight="1">
      <c r="B89" s="29"/>
      <c r="C89" s="24" t="s">
        <v>28</v>
      </c>
      <c r="D89" s="30"/>
      <c r="E89" s="30"/>
      <c r="F89" s="22" t="str">
        <f>IF(E18="","",E18)</f>
        <v>Vyplň údaj</v>
      </c>
      <c r="G89" s="30"/>
      <c r="H89" s="30"/>
      <c r="I89" s="99" t="s">
        <v>33</v>
      </c>
      <c r="J89" s="27" t="str">
        <f>E24</f>
        <v>Milan Vician</v>
      </c>
      <c r="K89" s="30"/>
      <c r="L89" s="33"/>
    </row>
    <row r="90" spans="2:65" s="1" customFormat="1" ht="10.35" customHeight="1">
      <c r="B90" s="29"/>
      <c r="C90" s="30"/>
      <c r="D90" s="30"/>
      <c r="E90" s="30"/>
      <c r="F90" s="30"/>
      <c r="G90" s="30"/>
      <c r="H90" s="30"/>
      <c r="I90" s="98"/>
      <c r="J90" s="30"/>
      <c r="K90" s="30"/>
      <c r="L90" s="33"/>
    </row>
    <row r="91" spans="2:65" s="9" customFormat="1" ht="29.25" customHeight="1">
      <c r="B91" s="143"/>
      <c r="C91" s="144" t="s">
        <v>106</v>
      </c>
      <c r="D91" s="145" t="s">
        <v>54</v>
      </c>
      <c r="E91" s="145" t="s">
        <v>50</v>
      </c>
      <c r="F91" s="145" t="s">
        <v>51</v>
      </c>
      <c r="G91" s="145" t="s">
        <v>107</v>
      </c>
      <c r="H91" s="145" t="s">
        <v>108</v>
      </c>
      <c r="I91" s="146" t="s">
        <v>109</v>
      </c>
      <c r="J91" s="145" t="s">
        <v>89</v>
      </c>
      <c r="K91" s="147" t="s">
        <v>110</v>
      </c>
      <c r="L91" s="148"/>
      <c r="M91" s="59" t="s">
        <v>1</v>
      </c>
      <c r="N91" s="60" t="s">
        <v>39</v>
      </c>
      <c r="O91" s="60" t="s">
        <v>111</v>
      </c>
      <c r="P91" s="60" t="s">
        <v>112</v>
      </c>
      <c r="Q91" s="60" t="s">
        <v>113</v>
      </c>
      <c r="R91" s="60" t="s">
        <v>114</v>
      </c>
      <c r="S91" s="60" t="s">
        <v>115</v>
      </c>
      <c r="T91" s="61" t="s">
        <v>116</v>
      </c>
    </row>
    <row r="92" spans="2:65" s="1" customFormat="1" ht="22.8" customHeight="1">
      <c r="B92" s="29"/>
      <c r="C92" s="66" t="s">
        <v>117</v>
      </c>
      <c r="D92" s="30"/>
      <c r="E92" s="30"/>
      <c r="F92" s="30"/>
      <c r="G92" s="30"/>
      <c r="H92" s="30"/>
      <c r="I92" s="98"/>
      <c r="J92" s="149">
        <f>BK92</f>
        <v>0</v>
      </c>
      <c r="K92" s="30"/>
      <c r="L92" s="33"/>
      <c r="M92" s="62"/>
      <c r="N92" s="63"/>
      <c r="O92" s="63"/>
      <c r="P92" s="150">
        <f>P93+P246+P266+P269+P274+P282+P285</f>
        <v>0</v>
      </c>
      <c r="Q92" s="63"/>
      <c r="R92" s="150">
        <f>R93+R246+R266+R269+R274+R282+R285</f>
        <v>0.21259000000000003</v>
      </c>
      <c r="S92" s="63"/>
      <c r="T92" s="151">
        <f>T93+T246+T266+T269+T274+T282+T285</f>
        <v>0</v>
      </c>
      <c r="AT92" s="12" t="s">
        <v>68</v>
      </c>
      <c r="AU92" s="12" t="s">
        <v>91</v>
      </c>
      <c r="BK92" s="152">
        <f>BK93+BK246+BK266+BK269+BK274+BK282+BK285</f>
        <v>0</v>
      </c>
    </row>
    <row r="93" spans="2:65" s="10" customFormat="1" ht="25.95" customHeight="1">
      <c r="B93" s="153"/>
      <c r="C93" s="154"/>
      <c r="D93" s="155" t="s">
        <v>68</v>
      </c>
      <c r="E93" s="156" t="s">
        <v>118</v>
      </c>
      <c r="F93" s="156" t="s">
        <v>119</v>
      </c>
      <c r="G93" s="154"/>
      <c r="H93" s="154"/>
      <c r="I93" s="157"/>
      <c r="J93" s="158">
        <f>BK93</f>
        <v>0</v>
      </c>
      <c r="K93" s="154"/>
      <c r="L93" s="159"/>
      <c r="M93" s="160"/>
      <c r="N93" s="161"/>
      <c r="O93" s="161"/>
      <c r="P93" s="162">
        <f>P94+P241</f>
        <v>0</v>
      </c>
      <c r="Q93" s="161"/>
      <c r="R93" s="162">
        <f>R94+R241</f>
        <v>0.19504000000000002</v>
      </c>
      <c r="S93" s="161"/>
      <c r="T93" s="163">
        <f>T94+T241</f>
        <v>0</v>
      </c>
      <c r="AR93" s="164" t="s">
        <v>79</v>
      </c>
      <c r="AT93" s="165" t="s">
        <v>68</v>
      </c>
      <c r="AU93" s="165" t="s">
        <v>69</v>
      </c>
      <c r="AY93" s="164" t="s">
        <v>120</v>
      </c>
      <c r="BK93" s="166">
        <f>BK94+BK241</f>
        <v>0</v>
      </c>
    </row>
    <row r="94" spans="2:65" s="10" customFormat="1" ht="22.8" customHeight="1">
      <c r="B94" s="153"/>
      <c r="C94" s="154"/>
      <c r="D94" s="155" t="s">
        <v>68</v>
      </c>
      <c r="E94" s="167" t="s">
        <v>121</v>
      </c>
      <c r="F94" s="167" t="s">
        <v>122</v>
      </c>
      <c r="G94" s="154"/>
      <c r="H94" s="154"/>
      <c r="I94" s="157"/>
      <c r="J94" s="168">
        <f>BK94</f>
        <v>0</v>
      </c>
      <c r="K94" s="154"/>
      <c r="L94" s="159"/>
      <c r="M94" s="160"/>
      <c r="N94" s="161"/>
      <c r="O94" s="161"/>
      <c r="P94" s="162">
        <f>SUM(P95:P240)</f>
        <v>0</v>
      </c>
      <c r="Q94" s="161"/>
      <c r="R94" s="162">
        <f>SUM(R95:R240)</f>
        <v>0.19504000000000002</v>
      </c>
      <c r="S94" s="161"/>
      <c r="T94" s="163">
        <f>SUM(T95:T240)</f>
        <v>0</v>
      </c>
      <c r="AR94" s="164" t="s">
        <v>79</v>
      </c>
      <c r="AT94" s="165" t="s">
        <v>68</v>
      </c>
      <c r="AU94" s="165" t="s">
        <v>77</v>
      </c>
      <c r="AY94" s="164" t="s">
        <v>120</v>
      </c>
      <c r="BK94" s="166">
        <f>SUM(BK95:BK240)</f>
        <v>0</v>
      </c>
    </row>
    <row r="95" spans="2:65" s="1" customFormat="1" ht="16.5" customHeight="1">
      <c r="B95" s="29"/>
      <c r="C95" s="169" t="s">
        <v>77</v>
      </c>
      <c r="D95" s="169" t="s">
        <v>123</v>
      </c>
      <c r="E95" s="170" t="s">
        <v>124</v>
      </c>
      <c r="F95" s="171" t="s">
        <v>125</v>
      </c>
      <c r="G95" s="172" t="s">
        <v>126</v>
      </c>
      <c r="H95" s="173">
        <v>50</v>
      </c>
      <c r="I95" s="174"/>
      <c r="J95" s="175">
        <f>ROUND(I95*H95,2)</f>
        <v>0</v>
      </c>
      <c r="K95" s="171" t="s">
        <v>127</v>
      </c>
      <c r="L95" s="176"/>
      <c r="M95" s="177" t="s">
        <v>1</v>
      </c>
      <c r="N95" s="178" t="s">
        <v>40</v>
      </c>
      <c r="O95" s="55"/>
      <c r="P95" s="179">
        <f>O95*H95</f>
        <v>0</v>
      </c>
      <c r="Q95" s="179">
        <v>6.9999999999999994E-5</v>
      </c>
      <c r="R95" s="179">
        <f>Q95*H95</f>
        <v>3.4999999999999996E-3</v>
      </c>
      <c r="S95" s="179">
        <v>0</v>
      </c>
      <c r="T95" s="180">
        <f>S95*H95</f>
        <v>0</v>
      </c>
      <c r="AR95" s="12" t="s">
        <v>128</v>
      </c>
      <c r="AT95" s="12" t="s">
        <v>123</v>
      </c>
      <c r="AU95" s="12" t="s">
        <v>79</v>
      </c>
      <c r="AY95" s="12" t="s">
        <v>120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2" t="s">
        <v>77</v>
      </c>
      <c r="BK95" s="181">
        <f>ROUND(I95*H95,2)</f>
        <v>0</v>
      </c>
      <c r="BL95" s="12" t="s">
        <v>129</v>
      </c>
      <c r="BM95" s="12" t="s">
        <v>570</v>
      </c>
    </row>
    <row r="96" spans="2:65" s="1" customFormat="1" ht="10.199999999999999">
      <c r="B96" s="29"/>
      <c r="C96" s="30"/>
      <c r="D96" s="182" t="s">
        <v>131</v>
      </c>
      <c r="E96" s="30"/>
      <c r="F96" s="183" t="s">
        <v>125</v>
      </c>
      <c r="G96" s="30"/>
      <c r="H96" s="30"/>
      <c r="I96" s="98"/>
      <c r="J96" s="30"/>
      <c r="K96" s="30"/>
      <c r="L96" s="33"/>
      <c r="M96" s="184"/>
      <c r="N96" s="55"/>
      <c r="O96" s="55"/>
      <c r="P96" s="55"/>
      <c r="Q96" s="55"/>
      <c r="R96" s="55"/>
      <c r="S96" s="55"/>
      <c r="T96" s="56"/>
      <c r="AT96" s="12" t="s">
        <v>131</v>
      </c>
      <c r="AU96" s="12" t="s">
        <v>79</v>
      </c>
    </row>
    <row r="97" spans="2:65" s="1" customFormat="1" ht="16.5" customHeight="1">
      <c r="B97" s="29"/>
      <c r="C97" s="185" t="s">
        <v>79</v>
      </c>
      <c r="D97" s="185" t="s">
        <v>132</v>
      </c>
      <c r="E97" s="186" t="s">
        <v>133</v>
      </c>
      <c r="F97" s="187" t="s">
        <v>134</v>
      </c>
      <c r="G97" s="188" t="s">
        <v>126</v>
      </c>
      <c r="H97" s="189">
        <v>50</v>
      </c>
      <c r="I97" s="190"/>
      <c r="J97" s="191">
        <f>ROUND(I97*H97,2)</f>
        <v>0</v>
      </c>
      <c r="K97" s="187" t="s">
        <v>127</v>
      </c>
      <c r="L97" s="33"/>
      <c r="M97" s="192" t="s">
        <v>1</v>
      </c>
      <c r="N97" s="193" t="s">
        <v>40</v>
      </c>
      <c r="O97" s="55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2" t="s">
        <v>129</v>
      </c>
      <c r="AT97" s="12" t="s">
        <v>132</v>
      </c>
      <c r="AU97" s="12" t="s">
        <v>79</v>
      </c>
      <c r="AY97" s="12" t="s">
        <v>120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2" t="s">
        <v>77</v>
      </c>
      <c r="BK97" s="181">
        <f>ROUND(I97*H97,2)</f>
        <v>0</v>
      </c>
      <c r="BL97" s="12" t="s">
        <v>129</v>
      </c>
      <c r="BM97" s="12" t="s">
        <v>571</v>
      </c>
    </row>
    <row r="98" spans="2:65" s="1" customFormat="1" ht="19.2">
      <c r="B98" s="29"/>
      <c r="C98" s="30"/>
      <c r="D98" s="182" t="s">
        <v>131</v>
      </c>
      <c r="E98" s="30"/>
      <c r="F98" s="183" t="s">
        <v>136</v>
      </c>
      <c r="G98" s="30"/>
      <c r="H98" s="30"/>
      <c r="I98" s="98"/>
      <c r="J98" s="30"/>
      <c r="K98" s="30"/>
      <c r="L98" s="33"/>
      <c r="M98" s="184"/>
      <c r="N98" s="55"/>
      <c r="O98" s="55"/>
      <c r="P98" s="55"/>
      <c r="Q98" s="55"/>
      <c r="R98" s="55"/>
      <c r="S98" s="55"/>
      <c r="T98" s="56"/>
      <c r="AT98" s="12" t="s">
        <v>131</v>
      </c>
      <c r="AU98" s="12" t="s">
        <v>79</v>
      </c>
    </row>
    <row r="99" spans="2:65" s="1" customFormat="1" ht="16.5" customHeight="1">
      <c r="B99" s="29"/>
      <c r="C99" s="169" t="s">
        <v>137</v>
      </c>
      <c r="D99" s="169" t="s">
        <v>123</v>
      </c>
      <c r="E99" s="170" t="s">
        <v>138</v>
      </c>
      <c r="F99" s="171" t="s">
        <v>139</v>
      </c>
      <c r="G99" s="172" t="s">
        <v>140</v>
      </c>
      <c r="H99" s="173">
        <v>0.8</v>
      </c>
      <c r="I99" s="174"/>
      <c r="J99" s="175">
        <f>ROUND(I99*H99,2)</f>
        <v>0</v>
      </c>
      <c r="K99" s="171" t="s">
        <v>1</v>
      </c>
      <c r="L99" s="176"/>
      <c r="M99" s="177" t="s">
        <v>1</v>
      </c>
      <c r="N99" s="178" t="s">
        <v>40</v>
      </c>
      <c r="O99" s="55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2" t="s">
        <v>128</v>
      </c>
      <c r="AT99" s="12" t="s">
        <v>123</v>
      </c>
      <c r="AU99" s="12" t="s">
        <v>79</v>
      </c>
      <c r="AY99" s="12" t="s">
        <v>120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2" t="s">
        <v>77</v>
      </c>
      <c r="BK99" s="181">
        <f>ROUND(I99*H99,2)</f>
        <v>0</v>
      </c>
      <c r="BL99" s="12" t="s">
        <v>129</v>
      </c>
      <c r="BM99" s="12" t="s">
        <v>572</v>
      </c>
    </row>
    <row r="100" spans="2:65" s="1" customFormat="1" ht="10.199999999999999">
      <c r="B100" s="29"/>
      <c r="C100" s="30"/>
      <c r="D100" s="182" t="s">
        <v>131</v>
      </c>
      <c r="E100" s="30"/>
      <c r="F100" s="183" t="s">
        <v>139</v>
      </c>
      <c r="G100" s="30"/>
      <c r="H100" s="30"/>
      <c r="I100" s="98"/>
      <c r="J100" s="30"/>
      <c r="K100" s="30"/>
      <c r="L100" s="33"/>
      <c r="M100" s="184"/>
      <c r="N100" s="55"/>
      <c r="O100" s="55"/>
      <c r="P100" s="55"/>
      <c r="Q100" s="55"/>
      <c r="R100" s="55"/>
      <c r="S100" s="55"/>
      <c r="T100" s="56"/>
      <c r="AT100" s="12" t="s">
        <v>131</v>
      </c>
      <c r="AU100" s="12" t="s">
        <v>79</v>
      </c>
    </row>
    <row r="101" spans="2:65" s="1" customFormat="1" ht="16.5" customHeight="1">
      <c r="B101" s="29"/>
      <c r="C101" s="169" t="s">
        <v>142</v>
      </c>
      <c r="D101" s="169" t="s">
        <v>123</v>
      </c>
      <c r="E101" s="170" t="s">
        <v>573</v>
      </c>
      <c r="F101" s="171" t="s">
        <v>574</v>
      </c>
      <c r="G101" s="172" t="s">
        <v>154</v>
      </c>
      <c r="H101" s="173">
        <v>1</v>
      </c>
      <c r="I101" s="174"/>
      <c r="J101" s="175">
        <f>ROUND(I101*H101,2)</f>
        <v>0</v>
      </c>
      <c r="K101" s="171" t="s">
        <v>1</v>
      </c>
      <c r="L101" s="176"/>
      <c r="M101" s="177" t="s">
        <v>1</v>
      </c>
      <c r="N101" s="178" t="s">
        <v>40</v>
      </c>
      <c r="O101" s="55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12" t="s">
        <v>128</v>
      </c>
      <c r="AT101" s="12" t="s">
        <v>123</v>
      </c>
      <c r="AU101" s="12" t="s">
        <v>79</v>
      </c>
      <c r="AY101" s="12" t="s">
        <v>120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2" t="s">
        <v>77</v>
      </c>
      <c r="BK101" s="181">
        <f>ROUND(I101*H101,2)</f>
        <v>0</v>
      </c>
      <c r="BL101" s="12" t="s">
        <v>129</v>
      </c>
      <c r="BM101" s="12" t="s">
        <v>575</v>
      </c>
    </row>
    <row r="102" spans="2:65" s="1" customFormat="1" ht="10.199999999999999">
      <c r="B102" s="29"/>
      <c r="C102" s="30"/>
      <c r="D102" s="182" t="s">
        <v>131</v>
      </c>
      <c r="E102" s="30"/>
      <c r="F102" s="183" t="s">
        <v>574</v>
      </c>
      <c r="G102" s="30"/>
      <c r="H102" s="30"/>
      <c r="I102" s="98"/>
      <c r="J102" s="30"/>
      <c r="K102" s="30"/>
      <c r="L102" s="33"/>
      <c r="M102" s="184"/>
      <c r="N102" s="55"/>
      <c r="O102" s="55"/>
      <c r="P102" s="55"/>
      <c r="Q102" s="55"/>
      <c r="R102" s="55"/>
      <c r="S102" s="55"/>
      <c r="T102" s="56"/>
      <c r="AT102" s="12" t="s">
        <v>131</v>
      </c>
      <c r="AU102" s="12" t="s">
        <v>79</v>
      </c>
    </row>
    <row r="103" spans="2:65" s="1" customFormat="1" ht="16.5" customHeight="1">
      <c r="B103" s="29"/>
      <c r="C103" s="169" t="s">
        <v>147</v>
      </c>
      <c r="D103" s="169" t="s">
        <v>123</v>
      </c>
      <c r="E103" s="170" t="s">
        <v>576</v>
      </c>
      <c r="F103" s="171" t="s">
        <v>577</v>
      </c>
      <c r="G103" s="172" t="s">
        <v>154</v>
      </c>
      <c r="H103" s="173">
        <v>1</v>
      </c>
      <c r="I103" s="174"/>
      <c r="J103" s="175">
        <f>ROUND(I103*H103,2)</f>
        <v>0</v>
      </c>
      <c r="K103" s="171" t="s">
        <v>1</v>
      </c>
      <c r="L103" s="176"/>
      <c r="M103" s="177" t="s">
        <v>1</v>
      </c>
      <c r="N103" s="178" t="s">
        <v>40</v>
      </c>
      <c r="O103" s="55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12" t="s">
        <v>128</v>
      </c>
      <c r="AT103" s="12" t="s">
        <v>123</v>
      </c>
      <c r="AU103" s="12" t="s">
        <v>79</v>
      </c>
      <c r="AY103" s="12" t="s">
        <v>120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2" t="s">
        <v>77</v>
      </c>
      <c r="BK103" s="181">
        <f>ROUND(I103*H103,2)</f>
        <v>0</v>
      </c>
      <c r="BL103" s="12" t="s">
        <v>129</v>
      </c>
      <c r="BM103" s="12" t="s">
        <v>578</v>
      </c>
    </row>
    <row r="104" spans="2:65" s="1" customFormat="1" ht="10.199999999999999">
      <c r="B104" s="29"/>
      <c r="C104" s="30"/>
      <c r="D104" s="182" t="s">
        <v>131</v>
      </c>
      <c r="E104" s="30"/>
      <c r="F104" s="183" t="s">
        <v>577</v>
      </c>
      <c r="G104" s="30"/>
      <c r="H104" s="30"/>
      <c r="I104" s="98"/>
      <c r="J104" s="30"/>
      <c r="K104" s="30"/>
      <c r="L104" s="33"/>
      <c r="M104" s="184"/>
      <c r="N104" s="55"/>
      <c r="O104" s="55"/>
      <c r="P104" s="55"/>
      <c r="Q104" s="55"/>
      <c r="R104" s="55"/>
      <c r="S104" s="55"/>
      <c r="T104" s="56"/>
      <c r="AT104" s="12" t="s">
        <v>131</v>
      </c>
      <c r="AU104" s="12" t="s">
        <v>79</v>
      </c>
    </row>
    <row r="105" spans="2:65" s="1" customFormat="1" ht="16.5" customHeight="1">
      <c r="B105" s="29"/>
      <c r="C105" s="169" t="s">
        <v>151</v>
      </c>
      <c r="D105" s="169" t="s">
        <v>123</v>
      </c>
      <c r="E105" s="170" t="s">
        <v>579</v>
      </c>
      <c r="F105" s="171" t="s">
        <v>580</v>
      </c>
      <c r="G105" s="172" t="s">
        <v>154</v>
      </c>
      <c r="H105" s="173">
        <v>1</v>
      </c>
      <c r="I105" s="174"/>
      <c r="J105" s="175">
        <f>ROUND(I105*H105,2)</f>
        <v>0</v>
      </c>
      <c r="K105" s="171" t="s">
        <v>1</v>
      </c>
      <c r="L105" s="176"/>
      <c r="M105" s="177" t="s">
        <v>1</v>
      </c>
      <c r="N105" s="178" t="s">
        <v>40</v>
      </c>
      <c r="O105" s="55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12" t="s">
        <v>128</v>
      </c>
      <c r="AT105" s="12" t="s">
        <v>123</v>
      </c>
      <c r="AU105" s="12" t="s">
        <v>79</v>
      </c>
      <c r="AY105" s="12" t="s">
        <v>120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2" t="s">
        <v>77</v>
      </c>
      <c r="BK105" s="181">
        <f>ROUND(I105*H105,2)</f>
        <v>0</v>
      </c>
      <c r="BL105" s="12" t="s">
        <v>129</v>
      </c>
      <c r="BM105" s="12" t="s">
        <v>581</v>
      </c>
    </row>
    <row r="106" spans="2:65" s="1" customFormat="1" ht="10.199999999999999">
      <c r="B106" s="29"/>
      <c r="C106" s="30"/>
      <c r="D106" s="182" t="s">
        <v>131</v>
      </c>
      <c r="E106" s="30"/>
      <c r="F106" s="183" t="s">
        <v>580</v>
      </c>
      <c r="G106" s="30"/>
      <c r="H106" s="30"/>
      <c r="I106" s="98"/>
      <c r="J106" s="30"/>
      <c r="K106" s="30"/>
      <c r="L106" s="33"/>
      <c r="M106" s="184"/>
      <c r="N106" s="55"/>
      <c r="O106" s="55"/>
      <c r="P106" s="55"/>
      <c r="Q106" s="55"/>
      <c r="R106" s="55"/>
      <c r="S106" s="55"/>
      <c r="T106" s="56"/>
      <c r="AT106" s="12" t="s">
        <v>131</v>
      </c>
      <c r="AU106" s="12" t="s">
        <v>79</v>
      </c>
    </row>
    <row r="107" spans="2:65" s="1" customFormat="1" ht="16.5" customHeight="1">
      <c r="B107" s="29"/>
      <c r="C107" s="169" t="s">
        <v>157</v>
      </c>
      <c r="D107" s="169" t="s">
        <v>123</v>
      </c>
      <c r="E107" s="170" t="s">
        <v>582</v>
      </c>
      <c r="F107" s="171" t="s">
        <v>583</v>
      </c>
      <c r="G107" s="172" t="s">
        <v>154</v>
      </c>
      <c r="H107" s="173">
        <v>1</v>
      </c>
      <c r="I107" s="174"/>
      <c r="J107" s="175">
        <f>ROUND(I107*H107,2)</f>
        <v>0</v>
      </c>
      <c r="K107" s="171" t="s">
        <v>1</v>
      </c>
      <c r="L107" s="176"/>
      <c r="M107" s="177" t="s">
        <v>1</v>
      </c>
      <c r="N107" s="178" t="s">
        <v>40</v>
      </c>
      <c r="O107" s="55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12" t="s">
        <v>128</v>
      </c>
      <c r="AT107" s="12" t="s">
        <v>123</v>
      </c>
      <c r="AU107" s="12" t="s">
        <v>79</v>
      </c>
      <c r="AY107" s="12" t="s">
        <v>120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2" t="s">
        <v>77</v>
      </c>
      <c r="BK107" s="181">
        <f>ROUND(I107*H107,2)</f>
        <v>0</v>
      </c>
      <c r="BL107" s="12" t="s">
        <v>129</v>
      </c>
      <c r="BM107" s="12" t="s">
        <v>584</v>
      </c>
    </row>
    <row r="108" spans="2:65" s="1" customFormat="1" ht="10.199999999999999">
      <c r="B108" s="29"/>
      <c r="C108" s="30"/>
      <c r="D108" s="182" t="s">
        <v>131</v>
      </c>
      <c r="E108" s="30"/>
      <c r="F108" s="183" t="s">
        <v>583</v>
      </c>
      <c r="G108" s="30"/>
      <c r="H108" s="30"/>
      <c r="I108" s="98"/>
      <c r="J108" s="30"/>
      <c r="K108" s="30"/>
      <c r="L108" s="33"/>
      <c r="M108" s="184"/>
      <c r="N108" s="55"/>
      <c r="O108" s="55"/>
      <c r="P108" s="55"/>
      <c r="Q108" s="55"/>
      <c r="R108" s="55"/>
      <c r="S108" s="55"/>
      <c r="T108" s="56"/>
      <c r="AT108" s="12" t="s">
        <v>131</v>
      </c>
      <c r="AU108" s="12" t="s">
        <v>79</v>
      </c>
    </row>
    <row r="109" spans="2:65" s="1" customFormat="1" ht="16.5" customHeight="1">
      <c r="B109" s="29"/>
      <c r="C109" s="169" t="s">
        <v>162</v>
      </c>
      <c r="D109" s="169" t="s">
        <v>123</v>
      </c>
      <c r="E109" s="170" t="s">
        <v>585</v>
      </c>
      <c r="F109" s="171" t="s">
        <v>586</v>
      </c>
      <c r="G109" s="172" t="s">
        <v>154</v>
      </c>
      <c r="H109" s="173">
        <v>1</v>
      </c>
      <c r="I109" s="174"/>
      <c r="J109" s="175">
        <f>ROUND(I109*H109,2)</f>
        <v>0</v>
      </c>
      <c r="K109" s="171" t="s">
        <v>1</v>
      </c>
      <c r="L109" s="176"/>
      <c r="M109" s="177" t="s">
        <v>1</v>
      </c>
      <c r="N109" s="178" t="s">
        <v>40</v>
      </c>
      <c r="O109" s="55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12" t="s">
        <v>128</v>
      </c>
      <c r="AT109" s="12" t="s">
        <v>123</v>
      </c>
      <c r="AU109" s="12" t="s">
        <v>79</v>
      </c>
      <c r="AY109" s="12" t="s">
        <v>120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2" t="s">
        <v>77</v>
      </c>
      <c r="BK109" s="181">
        <f>ROUND(I109*H109,2)</f>
        <v>0</v>
      </c>
      <c r="BL109" s="12" t="s">
        <v>129</v>
      </c>
      <c r="BM109" s="12" t="s">
        <v>587</v>
      </c>
    </row>
    <row r="110" spans="2:65" s="1" customFormat="1" ht="10.199999999999999">
      <c r="B110" s="29"/>
      <c r="C110" s="30"/>
      <c r="D110" s="182" t="s">
        <v>131</v>
      </c>
      <c r="E110" s="30"/>
      <c r="F110" s="183" t="s">
        <v>586</v>
      </c>
      <c r="G110" s="30"/>
      <c r="H110" s="30"/>
      <c r="I110" s="98"/>
      <c r="J110" s="30"/>
      <c r="K110" s="30"/>
      <c r="L110" s="33"/>
      <c r="M110" s="184"/>
      <c r="N110" s="55"/>
      <c r="O110" s="55"/>
      <c r="P110" s="55"/>
      <c r="Q110" s="55"/>
      <c r="R110" s="55"/>
      <c r="S110" s="55"/>
      <c r="T110" s="56"/>
      <c r="AT110" s="12" t="s">
        <v>131</v>
      </c>
      <c r="AU110" s="12" t="s">
        <v>79</v>
      </c>
    </row>
    <row r="111" spans="2:65" s="1" customFormat="1" ht="16.5" customHeight="1">
      <c r="B111" s="29"/>
      <c r="C111" s="169" t="s">
        <v>166</v>
      </c>
      <c r="D111" s="169" t="s">
        <v>123</v>
      </c>
      <c r="E111" s="170" t="s">
        <v>588</v>
      </c>
      <c r="F111" s="171" t="s">
        <v>589</v>
      </c>
      <c r="G111" s="172" t="s">
        <v>154</v>
      </c>
      <c r="H111" s="173">
        <v>1</v>
      </c>
      <c r="I111" s="174"/>
      <c r="J111" s="175">
        <f>ROUND(I111*H111,2)</f>
        <v>0</v>
      </c>
      <c r="K111" s="171" t="s">
        <v>1</v>
      </c>
      <c r="L111" s="176"/>
      <c r="M111" s="177" t="s">
        <v>1</v>
      </c>
      <c r="N111" s="178" t="s">
        <v>40</v>
      </c>
      <c r="O111" s="55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2" t="s">
        <v>128</v>
      </c>
      <c r="AT111" s="12" t="s">
        <v>123</v>
      </c>
      <c r="AU111" s="12" t="s">
        <v>79</v>
      </c>
      <c r="AY111" s="12" t="s">
        <v>120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2" t="s">
        <v>77</v>
      </c>
      <c r="BK111" s="181">
        <f>ROUND(I111*H111,2)</f>
        <v>0</v>
      </c>
      <c r="BL111" s="12" t="s">
        <v>129</v>
      </c>
      <c r="BM111" s="12" t="s">
        <v>590</v>
      </c>
    </row>
    <row r="112" spans="2:65" s="1" customFormat="1" ht="10.199999999999999">
      <c r="B112" s="29"/>
      <c r="C112" s="30"/>
      <c r="D112" s="182" t="s">
        <v>131</v>
      </c>
      <c r="E112" s="30"/>
      <c r="F112" s="183" t="s">
        <v>589</v>
      </c>
      <c r="G112" s="30"/>
      <c r="H112" s="30"/>
      <c r="I112" s="98"/>
      <c r="J112" s="30"/>
      <c r="K112" s="30"/>
      <c r="L112" s="33"/>
      <c r="M112" s="184"/>
      <c r="N112" s="55"/>
      <c r="O112" s="55"/>
      <c r="P112" s="55"/>
      <c r="Q112" s="55"/>
      <c r="R112" s="55"/>
      <c r="S112" s="55"/>
      <c r="T112" s="56"/>
      <c r="AT112" s="12" t="s">
        <v>131</v>
      </c>
      <c r="AU112" s="12" t="s">
        <v>79</v>
      </c>
    </row>
    <row r="113" spans="2:65" s="1" customFormat="1" ht="16.5" customHeight="1">
      <c r="B113" s="29"/>
      <c r="C113" s="185" t="s">
        <v>170</v>
      </c>
      <c r="D113" s="185" t="s">
        <v>132</v>
      </c>
      <c r="E113" s="186" t="s">
        <v>143</v>
      </c>
      <c r="F113" s="187" t="s">
        <v>144</v>
      </c>
      <c r="G113" s="188" t="s">
        <v>126</v>
      </c>
      <c r="H113" s="189">
        <v>350</v>
      </c>
      <c r="I113" s="190"/>
      <c r="J113" s="191">
        <f>ROUND(I113*H113,2)</f>
        <v>0</v>
      </c>
      <c r="K113" s="187" t="s">
        <v>127</v>
      </c>
      <c r="L113" s="33"/>
      <c r="M113" s="192" t="s">
        <v>1</v>
      </c>
      <c r="N113" s="193" t="s">
        <v>40</v>
      </c>
      <c r="O113" s="55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AR113" s="12" t="s">
        <v>129</v>
      </c>
      <c r="AT113" s="12" t="s">
        <v>132</v>
      </c>
      <c r="AU113" s="12" t="s">
        <v>79</v>
      </c>
      <c r="AY113" s="12" t="s">
        <v>120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2" t="s">
        <v>77</v>
      </c>
      <c r="BK113" s="181">
        <f>ROUND(I113*H113,2)</f>
        <v>0</v>
      </c>
      <c r="BL113" s="12" t="s">
        <v>129</v>
      </c>
      <c r="BM113" s="12" t="s">
        <v>591</v>
      </c>
    </row>
    <row r="114" spans="2:65" s="1" customFormat="1" ht="19.2">
      <c r="B114" s="29"/>
      <c r="C114" s="30"/>
      <c r="D114" s="182" t="s">
        <v>131</v>
      </c>
      <c r="E114" s="30"/>
      <c r="F114" s="183" t="s">
        <v>146</v>
      </c>
      <c r="G114" s="30"/>
      <c r="H114" s="30"/>
      <c r="I114" s="98"/>
      <c r="J114" s="30"/>
      <c r="K114" s="30"/>
      <c r="L114" s="33"/>
      <c r="M114" s="184"/>
      <c r="N114" s="55"/>
      <c r="O114" s="55"/>
      <c r="P114" s="55"/>
      <c r="Q114" s="55"/>
      <c r="R114" s="55"/>
      <c r="S114" s="55"/>
      <c r="T114" s="56"/>
      <c r="AT114" s="12" t="s">
        <v>131</v>
      </c>
      <c r="AU114" s="12" t="s">
        <v>79</v>
      </c>
    </row>
    <row r="115" spans="2:65" s="1" customFormat="1" ht="16.5" customHeight="1">
      <c r="B115" s="29"/>
      <c r="C115" s="169" t="s">
        <v>177</v>
      </c>
      <c r="D115" s="169" t="s">
        <v>123</v>
      </c>
      <c r="E115" s="170" t="s">
        <v>148</v>
      </c>
      <c r="F115" s="171" t="s">
        <v>149</v>
      </c>
      <c r="G115" s="172" t="s">
        <v>126</v>
      </c>
      <c r="H115" s="173">
        <v>350</v>
      </c>
      <c r="I115" s="174"/>
      <c r="J115" s="175">
        <f>ROUND(I115*H115,2)</f>
        <v>0</v>
      </c>
      <c r="K115" s="171" t="s">
        <v>1</v>
      </c>
      <c r="L115" s="176"/>
      <c r="M115" s="177" t="s">
        <v>1</v>
      </c>
      <c r="N115" s="178" t="s">
        <v>40</v>
      </c>
      <c r="O115" s="55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12" t="s">
        <v>128</v>
      </c>
      <c r="AT115" s="12" t="s">
        <v>123</v>
      </c>
      <c r="AU115" s="12" t="s">
        <v>79</v>
      </c>
      <c r="AY115" s="12" t="s">
        <v>120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2" t="s">
        <v>77</v>
      </c>
      <c r="BK115" s="181">
        <f>ROUND(I115*H115,2)</f>
        <v>0</v>
      </c>
      <c r="BL115" s="12" t="s">
        <v>129</v>
      </c>
      <c r="BM115" s="12" t="s">
        <v>592</v>
      </c>
    </row>
    <row r="116" spans="2:65" s="1" customFormat="1" ht="10.199999999999999">
      <c r="B116" s="29"/>
      <c r="C116" s="30"/>
      <c r="D116" s="182" t="s">
        <v>131</v>
      </c>
      <c r="E116" s="30"/>
      <c r="F116" s="183" t="s">
        <v>149</v>
      </c>
      <c r="G116" s="30"/>
      <c r="H116" s="30"/>
      <c r="I116" s="98"/>
      <c r="J116" s="30"/>
      <c r="K116" s="30"/>
      <c r="L116" s="33"/>
      <c r="M116" s="184"/>
      <c r="N116" s="55"/>
      <c r="O116" s="55"/>
      <c r="P116" s="55"/>
      <c r="Q116" s="55"/>
      <c r="R116" s="55"/>
      <c r="S116" s="55"/>
      <c r="T116" s="56"/>
      <c r="AT116" s="12" t="s">
        <v>131</v>
      </c>
      <c r="AU116" s="12" t="s">
        <v>79</v>
      </c>
    </row>
    <row r="117" spans="2:65" s="1" customFormat="1" ht="16.5" customHeight="1">
      <c r="B117" s="29"/>
      <c r="C117" s="185" t="s">
        <v>180</v>
      </c>
      <c r="D117" s="185" t="s">
        <v>132</v>
      </c>
      <c r="E117" s="186" t="s">
        <v>152</v>
      </c>
      <c r="F117" s="187" t="s">
        <v>153</v>
      </c>
      <c r="G117" s="188" t="s">
        <v>154</v>
      </c>
      <c r="H117" s="189">
        <v>37</v>
      </c>
      <c r="I117" s="190"/>
      <c r="J117" s="191">
        <f>ROUND(I117*H117,2)</f>
        <v>0</v>
      </c>
      <c r="K117" s="187" t="s">
        <v>127</v>
      </c>
      <c r="L117" s="33"/>
      <c r="M117" s="192" t="s">
        <v>1</v>
      </c>
      <c r="N117" s="193" t="s">
        <v>40</v>
      </c>
      <c r="O117" s="55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12" t="s">
        <v>129</v>
      </c>
      <c r="AT117" s="12" t="s">
        <v>132</v>
      </c>
      <c r="AU117" s="12" t="s">
        <v>79</v>
      </c>
      <c r="AY117" s="12" t="s">
        <v>120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2" t="s">
        <v>77</v>
      </c>
      <c r="BK117" s="181">
        <f>ROUND(I117*H117,2)</f>
        <v>0</v>
      </c>
      <c r="BL117" s="12" t="s">
        <v>129</v>
      </c>
      <c r="BM117" s="12" t="s">
        <v>593</v>
      </c>
    </row>
    <row r="118" spans="2:65" s="1" customFormat="1" ht="19.2">
      <c r="B118" s="29"/>
      <c r="C118" s="30"/>
      <c r="D118" s="182" t="s">
        <v>131</v>
      </c>
      <c r="E118" s="30"/>
      <c r="F118" s="183" t="s">
        <v>156</v>
      </c>
      <c r="G118" s="30"/>
      <c r="H118" s="30"/>
      <c r="I118" s="98"/>
      <c r="J118" s="30"/>
      <c r="K118" s="30"/>
      <c r="L118" s="33"/>
      <c r="M118" s="184"/>
      <c r="N118" s="55"/>
      <c r="O118" s="55"/>
      <c r="P118" s="55"/>
      <c r="Q118" s="55"/>
      <c r="R118" s="55"/>
      <c r="S118" s="55"/>
      <c r="T118" s="56"/>
      <c r="AT118" s="12" t="s">
        <v>131</v>
      </c>
      <c r="AU118" s="12" t="s">
        <v>79</v>
      </c>
    </row>
    <row r="119" spans="2:65" s="1" customFormat="1" ht="16.5" customHeight="1">
      <c r="B119" s="29"/>
      <c r="C119" s="185" t="s">
        <v>186</v>
      </c>
      <c r="D119" s="185" t="s">
        <v>132</v>
      </c>
      <c r="E119" s="186" t="s">
        <v>158</v>
      </c>
      <c r="F119" s="187" t="s">
        <v>159</v>
      </c>
      <c r="G119" s="188" t="s">
        <v>154</v>
      </c>
      <c r="H119" s="189">
        <v>48</v>
      </c>
      <c r="I119" s="190"/>
      <c r="J119" s="191">
        <f>ROUND(I119*H119,2)</f>
        <v>0</v>
      </c>
      <c r="K119" s="187" t="s">
        <v>127</v>
      </c>
      <c r="L119" s="33"/>
      <c r="M119" s="192" t="s">
        <v>1</v>
      </c>
      <c r="N119" s="193" t="s">
        <v>40</v>
      </c>
      <c r="O119" s="55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AR119" s="12" t="s">
        <v>129</v>
      </c>
      <c r="AT119" s="12" t="s">
        <v>132</v>
      </c>
      <c r="AU119" s="12" t="s">
        <v>79</v>
      </c>
      <c r="AY119" s="12" t="s">
        <v>120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2" t="s">
        <v>77</v>
      </c>
      <c r="BK119" s="181">
        <f>ROUND(I119*H119,2)</f>
        <v>0</v>
      </c>
      <c r="BL119" s="12" t="s">
        <v>129</v>
      </c>
      <c r="BM119" s="12" t="s">
        <v>594</v>
      </c>
    </row>
    <row r="120" spans="2:65" s="1" customFormat="1" ht="19.2">
      <c r="B120" s="29"/>
      <c r="C120" s="30"/>
      <c r="D120" s="182" t="s">
        <v>131</v>
      </c>
      <c r="E120" s="30"/>
      <c r="F120" s="183" t="s">
        <v>161</v>
      </c>
      <c r="G120" s="30"/>
      <c r="H120" s="30"/>
      <c r="I120" s="98"/>
      <c r="J120" s="30"/>
      <c r="K120" s="30"/>
      <c r="L120" s="33"/>
      <c r="M120" s="184"/>
      <c r="N120" s="55"/>
      <c r="O120" s="55"/>
      <c r="P120" s="55"/>
      <c r="Q120" s="55"/>
      <c r="R120" s="55"/>
      <c r="S120" s="55"/>
      <c r="T120" s="56"/>
      <c r="AT120" s="12" t="s">
        <v>131</v>
      </c>
      <c r="AU120" s="12" t="s">
        <v>79</v>
      </c>
    </row>
    <row r="121" spans="2:65" s="1" customFormat="1" ht="16.5" customHeight="1">
      <c r="B121" s="29"/>
      <c r="C121" s="169" t="s">
        <v>191</v>
      </c>
      <c r="D121" s="169" t="s">
        <v>123</v>
      </c>
      <c r="E121" s="170" t="s">
        <v>163</v>
      </c>
      <c r="F121" s="171" t="s">
        <v>164</v>
      </c>
      <c r="G121" s="172" t="s">
        <v>154</v>
      </c>
      <c r="H121" s="173">
        <v>37</v>
      </c>
      <c r="I121" s="174"/>
      <c r="J121" s="175">
        <f>ROUND(I121*H121,2)</f>
        <v>0</v>
      </c>
      <c r="K121" s="171" t="s">
        <v>1</v>
      </c>
      <c r="L121" s="176"/>
      <c r="M121" s="177" t="s">
        <v>1</v>
      </c>
      <c r="N121" s="178" t="s">
        <v>40</v>
      </c>
      <c r="O121" s="55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12" t="s">
        <v>128</v>
      </c>
      <c r="AT121" s="12" t="s">
        <v>123</v>
      </c>
      <c r="AU121" s="12" t="s">
        <v>79</v>
      </c>
      <c r="AY121" s="12" t="s">
        <v>120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2" t="s">
        <v>77</v>
      </c>
      <c r="BK121" s="181">
        <f>ROUND(I121*H121,2)</f>
        <v>0</v>
      </c>
      <c r="BL121" s="12" t="s">
        <v>129</v>
      </c>
      <c r="BM121" s="12" t="s">
        <v>595</v>
      </c>
    </row>
    <row r="122" spans="2:65" s="1" customFormat="1" ht="10.199999999999999">
      <c r="B122" s="29"/>
      <c r="C122" s="30"/>
      <c r="D122" s="182" t="s">
        <v>131</v>
      </c>
      <c r="E122" s="30"/>
      <c r="F122" s="183" t="s">
        <v>164</v>
      </c>
      <c r="G122" s="30"/>
      <c r="H122" s="30"/>
      <c r="I122" s="98"/>
      <c r="J122" s="30"/>
      <c r="K122" s="30"/>
      <c r="L122" s="33"/>
      <c r="M122" s="184"/>
      <c r="N122" s="55"/>
      <c r="O122" s="55"/>
      <c r="P122" s="55"/>
      <c r="Q122" s="55"/>
      <c r="R122" s="55"/>
      <c r="S122" s="55"/>
      <c r="T122" s="56"/>
      <c r="AT122" s="12" t="s">
        <v>131</v>
      </c>
      <c r="AU122" s="12" t="s">
        <v>79</v>
      </c>
    </row>
    <row r="123" spans="2:65" s="1" customFormat="1" ht="16.5" customHeight="1">
      <c r="B123" s="29"/>
      <c r="C123" s="169" t="s">
        <v>8</v>
      </c>
      <c r="D123" s="169" t="s">
        <v>123</v>
      </c>
      <c r="E123" s="170" t="s">
        <v>167</v>
      </c>
      <c r="F123" s="171" t="s">
        <v>168</v>
      </c>
      <c r="G123" s="172" t="s">
        <v>154</v>
      </c>
      <c r="H123" s="173">
        <v>48</v>
      </c>
      <c r="I123" s="174"/>
      <c r="J123" s="175">
        <f>ROUND(I123*H123,2)</f>
        <v>0</v>
      </c>
      <c r="K123" s="171" t="s">
        <v>1</v>
      </c>
      <c r="L123" s="176"/>
      <c r="M123" s="177" t="s">
        <v>1</v>
      </c>
      <c r="N123" s="178" t="s">
        <v>40</v>
      </c>
      <c r="O123" s="55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12" t="s">
        <v>128</v>
      </c>
      <c r="AT123" s="12" t="s">
        <v>123</v>
      </c>
      <c r="AU123" s="12" t="s">
        <v>79</v>
      </c>
      <c r="AY123" s="12" t="s">
        <v>120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2" t="s">
        <v>77</v>
      </c>
      <c r="BK123" s="181">
        <f>ROUND(I123*H123,2)</f>
        <v>0</v>
      </c>
      <c r="BL123" s="12" t="s">
        <v>129</v>
      </c>
      <c r="BM123" s="12" t="s">
        <v>596</v>
      </c>
    </row>
    <row r="124" spans="2:65" s="1" customFormat="1" ht="10.199999999999999">
      <c r="B124" s="29"/>
      <c r="C124" s="30"/>
      <c r="D124" s="182" t="s">
        <v>131</v>
      </c>
      <c r="E124" s="30"/>
      <c r="F124" s="183" t="s">
        <v>168</v>
      </c>
      <c r="G124" s="30"/>
      <c r="H124" s="30"/>
      <c r="I124" s="98"/>
      <c r="J124" s="30"/>
      <c r="K124" s="30"/>
      <c r="L124" s="33"/>
      <c r="M124" s="184"/>
      <c r="N124" s="55"/>
      <c r="O124" s="55"/>
      <c r="P124" s="55"/>
      <c r="Q124" s="55"/>
      <c r="R124" s="55"/>
      <c r="S124" s="55"/>
      <c r="T124" s="56"/>
      <c r="AT124" s="12" t="s">
        <v>131</v>
      </c>
      <c r="AU124" s="12" t="s">
        <v>79</v>
      </c>
    </row>
    <row r="125" spans="2:65" s="1" customFormat="1" ht="16.5" customHeight="1">
      <c r="B125" s="29"/>
      <c r="C125" s="169" t="s">
        <v>129</v>
      </c>
      <c r="D125" s="169" t="s">
        <v>123</v>
      </c>
      <c r="E125" s="170" t="s">
        <v>171</v>
      </c>
      <c r="F125" s="171" t="s">
        <v>174</v>
      </c>
      <c r="G125" s="172" t="s">
        <v>126</v>
      </c>
      <c r="H125" s="173">
        <v>301</v>
      </c>
      <c r="I125" s="174"/>
      <c r="J125" s="175">
        <f>ROUND(I125*H125,2)</f>
        <v>0</v>
      </c>
      <c r="K125" s="171" t="s">
        <v>127</v>
      </c>
      <c r="L125" s="176"/>
      <c r="M125" s="177" t="s">
        <v>1</v>
      </c>
      <c r="N125" s="178" t="s">
        <v>40</v>
      </c>
      <c r="O125" s="55"/>
      <c r="P125" s="179">
        <f>O125*H125</f>
        <v>0</v>
      </c>
      <c r="Q125" s="179">
        <v>1.2E-4</v>
      </c>
      <c r="R125" s="179">
        <f>Q125*H125</f>
        <v>3.6119999999999999E-2</v>
      </c>
      <c r="S125" s="179">
        <v>0</v>
      </c>
      <c r="T125" s="180">
        <f>S125*H125</f>
        <v>0</v>
      </c>
      <c r="AR125" s="12" t="s">
        <v>128</v>
      </c>
      <c r="AT125" s="12" t="s">
        <v>123</v>
      </c>
      <c r="AU125" s="12" t="s">
        <v>79</v>
      </c>
      <c r="AY125" s="12" t="s">
        <v>120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2" t="s">
        <v>77</v>
      </c>
      <c r="BK125" s="181">
        <f>ROUND(I125*H125,2)</f>
        <v>0</v>
      </c>
      <c r="BL125" s="12" t="s">
        <v>129</v>
      </c>
      <c r="BM125" s="12" t="s">
        <v>597</v>
      </c>
    </row>
    <row r="126" spans="2:65" s="1" customFormat="1" ht="10.199999999999999">
      <c r="B126" s="29"/>
      <c r="C126" s="30"/>
      <c r="D126" s="182" t="s">
        <v>131</v>
      </c>
      <c r="E126" s="30"/>
      <c r="F126" s="183" t="s">
        <v>172</v>
      </c>
      <c r="G126" s="30"/>
      <c r="H126" s="30"/>
      <c r="I126" s="98"/>
      <c r="J126" s="30"/>
      <c r="K126" s="30"/>
      <c r="L126" s="33"/>
      <c r="M126" s="184"/>
      <c r="N126" s="55"/>
      <c r="O126" s="55"/>
      <c r="P126" s="55"/>
      <c r="Q126" s="55"/>
      <c r="R126" s="55"/>
      <c r="S126" s="55"/>
      <c r="T126" s="56"/>
      <c r="AT126" s="12" t="s">
        <v>131</v>
      </c>
      <c r="AU126" s="12" t="s">
        <v>79</v>
      </c>
    </row>
    <row r="127" spans="2:65" s="1" customFormat="1" ht="19.2">
      <c r="B127" s="29"/>
      <c r="C127" s="30"/>
      <c r="D127" s="182" t="s">
        <v>175</v>
      </c>
      <c r="E127" s="30"/>
      <c r="F127" s="194" t="s">
        <v>176</v>
      </c>
      <c r="G127" s="30"/>
      <c r="H127" s="30"/>
      <c r="I127" s="98"/>
      <c r="J127" s="30"/>
      <c r="K127" s="30"/>
      <c r="L127" s="33"/>
      <c r="M127" s="184"/>
      <c r="N127" s="55"/>
      <c r="O127" s="55"/>
      <c r="P127" s="55"/>
      <c r="Q127" s="55"/>
      <c r="R127" s="55"/>
      <c r="S127" s="55"/>
      <c r="T127" s="56"/>
      <c r="AT127" s="12" t="s">
        <v>175</v>
      </c>
      <c r="AU127" s="12" t="s">
        <v>79</v>
      </c>
    </row>
    <row r="128" spans="2:65" s="1" customFormat="1" ht="16.5" customHeight="1">
      <c r="B128" s="29"/>
      <c r="C128" s="169" t="s">
        <v>204</v>
      </c>
      <c r="D128" s="169" t="s">
        <v>123</v>
      </c>
      <c r="E128" s="170" t="s">
        <v>171</v>
      </c>
      <c r="F128" s="171" t="s">
        <v>174</v>
      </c>
      <c r="G128" s="172" t="s">
        <v>126</v>
      </c>
      <c r="H128" s="173">
        <v>23</v>
      </c>
      <c r="I128" s="174"/>
      <c r="J128" s="175">
        <f>ROUND(I128*H128,2)</f>
        <v>0</v>
      </c>
      <c r="K128" s="171" t="s">
        <v>127</v>
      </c>
      <c r="L128" s="176"/>
      <c r="M128" s="177" t="s">
        <v>1</v>
      </c>
      <c r="N128" s="178" t="s">
        <v>40</v>
      </c>
      <c r="O128" s="55"/>
      <c r="P128" s="179">
        <f>O128*H128</f>
        <v>0</v>
      </c>
      <c r="Q128" s="179">
        <v>1.2E-4</v>
      </c>
      <c r="R128" s="179">
        <f>Q128*H128</f>
        <v>2.7599999999999999E-3</v>
      </c>
      <c r="S128" s="179">
        <v>0</v>
      </c>
      <c r="T128" s="180">
        <f>S128*H128</f>
        <v>0</v>
      </c>
      <c r="AR128" s="12" t="s">
        <v>128</v>
      </c>
      <c r="AT128" s="12" t="s">
        <v>123</v>
      </c>
      <c r="AU128" s="12" t="s">
        <v>79</v>
      </c>
      <c r="AY128" s="12" t="s">
        <v>120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2" t="s">
        <v>77</v>
      </c>
      <c r="BK128" s="181">
        <f>ROUND(I128*H128,2)</f>
        <v>0</v>
      </c>
      <c r="BL128" s="12" t="s">
        <v>129</v>
      </c>
      <c r="BM128" s="12" t="s">
        <v>598</v>
      </c>
    </row>
    <row r="129" spans="2:65" s="1" customFormat="1" ht="10.199999999999999">
      <c r="B129" s="29"/>
      <c r="C129" s="30"/>
      <c r="D129" s="182" t="s">
        <v>131</v>
      </c>
      <c r="E129" s="30"/>
      <c r="F129" s="183" t="s">
        <v>172</v>
      </c>
      <c r="G129" s="30"/>
      <c r="H129" s="30"/>
      <c r="I129" s="98"/>
      <c r="J129" s="30"/>
      <c r="K129" s="30"/>
      <c r="L129" s="33"/>
      <c r="M129" s="184"/>
      <c r="N129" s="55"/>
      <c r="O129" s="55"/>
      <c r="P129" s="55"/>
      <c r="Q129" s="55"/>
      <c r="R129" s="55"/>
      <c r="S129" s="55"/>
      <c r="T129" s="56"/>
      <c r="AT129" s="12" t="s">
        <v>131</v>
      </c>
      <c r="AU129" s="12" t="s">
        <v>79</v>
      </c>
    </row>
    <row r="130" spans="2:65" s="1" customFormat="1" ht="28.8">
      <c r="B130" s="29"/>
      <c r="C130" s="30"/>
      <c r="D130" s="182" t="s">
        <v>175</v>
      </c>
      <c r="E130" s="30"/>
      <c r="F130" s="194" t="s">
        <v>179</v>
      </c>
      <c r="G130" s="30"/>
      <c r="H130" s="30"/>
      <c r="I130" s="98"/>
      <c r="J130" s="30"/>
      <c r="K130" s="30"/>
      <c r="L130" s="33"/>
      <c r="M130" s="184"/>
      <c r="N130" s="55"/>
      <c r="O130" s="55"/>
      <c r="P130" s="55"/>
      <c r="Q130" s="55"/>
      <c r="R130" s="55"/>
      <c r="S130" s="55"/>
      <c r="T130" s="56"/>
      <c r="AT130" s="12" t="s">
        <v>175</v>
      </c>
      <c r="AU130" s="12" t="s">
        <v>79</v>
      </c>
    </row>
    <row r="131" spans="2:65" s="1" customFormat="1" ht="16.5" customHeight="1">
      <c r="B131" s="29"/>
      <c r="C131" s="169" t="s">
        <v>209</v>
      </c>
      <c r="D131" s="169" t="s">
        <v>123</v>
      </c>
      <c r="E131" s="170" t="s">
        <v>181</v>
      </c>
      <c r="F131" s="171" t="s">
        <v>184</v>
      </c>
      <c r="G131" s="172" t="s">
        <v>126</v>
      </c>
      <c r="H131" s="173">
        <v>275</v>
      </c>
      <c r="I131" s="174"/>
      <c r="J131" s="175">
        <f>ROUND(I131*H131,2)</f>
        <v>0</v>
      </c>
      <c r="K131" s="171" t="s">
        <v>127</v>
      </c>
      <c r="L131" s="176"/>
      <c r="M131" s="177" t="s">
        <v>1</v>
      </c>
      <c r="N131" s="178" t="s">
        <v>40</v>
      </c>
      <c r="O131" s="55"/>
      <c r="P131" s="179">
        <f>O131*H131</f>
        <v>0</v>
      </c>
      <c r="Q131" s="179">
        <v>1.7000000000000001E-4</v>
      </c>
      <c r="R131" s="179">
        <f>Q131*H131</f>
        <v>4.675E-2</v>
      </c>
      <c r="S131" s="179">
        <v>0</v>
      </c>
      <c r="T131" s="180">
        <f>S131*H131</f>
        <v>0</v>
      </c>
      <c r="AR131" s="12" t="s">
        <v>128</v>
      </c>
      <c r="AT131" s="12" t="s">
        <v>123</v>
      </c>
      <c r="AU131" s="12" t="s">
        <v>79</v>
      </c>
      <c r="AY131" s="12" t="s">
        <v>120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2" t="s">
        <v>77</v>
      </c>
      <c r="BK131" s="181">
        <f>ROUND(I131*H131,2)</f>
        <v>0</v>
      </c>
      <c r="BL131" s="12" t="s">
        <v>129</v>
      </c>
      <c r="BM131" s="12" t="s">
        <v>599</v>
      </c>
    </row>
    <row r="132" spans="2:65" s="1" customFormat="1" ht="10.199999999999999">
      <c r="B132" s="29"/>
      <c r="C132" s="30"/>
      <c r="D132" s="182" t="s">
        <v>131</v>
      </c>
      <c r="E132" s="30"/>
      <c r="F132" s="183" t="s">
        <v>182</v>
      </c>
      <c r="G132" s="30"/>
      <c r="H132" s="30"/>
      <c r="I132" s="98"/>
      <c r="J132" s="30"/>
      <c r="K132" s="30"/>
      <c r="L132" s="33"/>
      <c r="M132" s="184"/>
      <c r="N132" s="55"/>
      <c r="O132" s="55"/>
      <c r="P132" s="55"/>
      <c r="Q132" s="55"/>
      <c r="R132" s="55"/>
      <c r="S132" s="55"/>
      <c r="T132" s="56"/>
      <c r="AT132" s="12" t="s">
        <v>131</v>
      </c>
      <c r="AU132" s="12" t="s">
        <v>79</v>
      </c>
    </row>
    <row r="133" spans="2:65" s="1" customFormat="1" ht="19.2">
      <c r="B133" s="29"/>
      <c r="C133" s="30"/>
      <c r="D133" s="182" t="s">
        <v>175</v>
      </c>
      <c r="E133" s="30"/>
      <c r="F133" s="194" t="s">
        <v>185</v>
      </c>
      <c r="G133" s="30"/>
      <c r="H133" s="30"/>
      <c r="I133" s="98"/>
      <c r="J133" s="30"/>
      <c r="K133" s="30"/>
      <c r="L133" s="33"/>
      <c r="M133" s="184"/>
      <c r="N133" s="55"/>
      <c r="O133" s="55"/>
      <c r="P133" s="55"/>
      <c r="Q133" s="55"/>
      <c r="R133" s="55"/>
      <c r="S133" s="55"/>
      <c r="T133" s="56"/>
      <c r="AT133" s="12" t="s">
        <v>175</v>
      </c>
      <c r="AU133" s="12" t="s">
        <v>79</v>
      </c>
    </row>
    <row r="134" spans="2:65" s="1" customFormat="1" ht="16.5" customHeight="1">
      <c r="B134" s="29"/>
      <c r="C134" s="169" t="s">
        <v>215</v>
      </c>
      <c r="D134" s="169" t="s">
        <v>123</v>
      </c>
      <c r="E134" s="170" t="s">
        <v>187</v>
      </c>
      <c r="F134" s="171" t="s">
        <v>190</v>
      </c>
      <c r="G134" s="172" t="s">
        <v>126</v>
      </c>
      <c r="H134" s="173">
        <v>96</v>
      </c>
      <c r="I134" s="174"/>
      <c r="J134" s="175">
        <f>ROUND(I134*H134,2)</f>
        <v>0</v>
      </c>
      <c r="K134" s="171" t="s">
        <v>127</v>
      </c>
      <c r="L134" s="176"/>
      <c r="M134" s="177" t="s">
        <v>1</v>
      </c>
      <c r="N134" s="178" t="s">
        <v>40</v>
      </c>
      <c r="O134" s="55"/>
      <c r="P134" s="179">
        <f>O134*H134</f>
        <v>0</v>
      </c>
      <c r="Q134" s="179">
        <v>1.6000000000000001E-4</v>
      </c>
      <c r="R134" s="179">
        <f>Q134*H134</f>
        <v>1.5360000000000002E-2</v>
      </c>
      <c r="S134" s="179">
        <v>0</v>
      </c>
      <c r="T134" s="180">
        <f>S134*H134</f>
        <v>0</v>
      </c>
      <c r="AR134" s="12" t="s">
        <v>128</v>
      </c>
      <c r="AT134" s="12" t="s">
        <v>123</v>
      </c>
      <c r="AU134" s="12" t="s">
        <v>79</v>
      </c>
      <c r="AY134" s="12" t="s">
        <v>120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2" t="s">
        <v>77</v>
      </c>
      <c r="BK134" s="181">
        <f>ROUND(I134*H134,2)</f>
        <v>0</v>
      </c>
      <c r="BL134" s="12" t="s">
        <v>129</v>
      </c>
      <c r="BM134" s="12" t="s">
        <v>600</v>
      </c>
    </row>
    <row r="135" spans="2:65" s="1" customFormat="1" ht="10.199999999999999">
      <c r="B135" s="29"/>
      <c r="C135" s="30"/>
      <c r="D135" s="182" t="s">
        <v>131</v>
      </c>
      <c r="E135" s="30"/>
      <c r="F135" s="183" t="s">
        <v>188</v>
      </c>
      <c r="G135" s="30"/>
      <c r="H135" s="30"/>
      <c r="I135" s="98"/>
      <c r="J135" s="30"/>
      <c r="K135" s="30"/>
      <c r="L135" s="33"/>
      <c r="M135" s="184"/>
      <c r="N135" s="55"/>
      <c r="O135" s="55"/>
      <c r="P135" s="55"/>
      <c r="Q135" s="55"/>
      <c r="R135" s="55"/>
      <c r="S135" s="55"/>
      <c r="T135" s="56"/>
      <c r="AT135" s="12" t="s">
        <v>131</v>
      </c>
      <c r="AU135" s="12" t="s">
        <v>79</v>
      </c>
    </row>
    <row r="136" spans="2:65" s="1" customFormat="1" ht="19.2">
      <c r="B136" s="29"/>
      <c r="C136" s="30"/>
      <c r="D136" s="182" t="s">
        <v>175</v>
      </c>
      <c r="E136" s="30"/>
      <c r="F136" s="194" t="s">
        <v>185</v>
      </c>
      <c r="G136" s="30"/>
      <c r="H136" s="30"/>
      <c r="I136" s="98"/>
      <c r="J136" s="30"/>
      <c r="K136" s="30"/>
      <c r="L136" s="33"/>
      <c r="M136" s="184"/>
      <c r="N136" s="55"/>
      <c r="O136" s="55"/>
      <c r="P136" s="55"/>
      <c r="Q136" s="55"/>
      <c r="R136" s="55"/>
      <c r="S136" s="55"/>
      <c r="T136" s="56"/>
      <c r="AT136" s="12" t="s">
        <v>175</v>
      </c>
      <c r="AU136" s="12" t="s">
        <v>79</v>
      </c>
    </row>
    <row r="137" spans="2:65" s="1" customFormat="1" ht="16.5" customHeight="1">
      <c r="B137" s="29"/>
      <c r="C137" s="169" t="s">
        <v>220</v>
      </c>
      <c r="D137" s="169" t="s">
        <v>123</v>
      </c>
      <c r="E137" s="170" t="s">
        <v>192</v>
      </c>
      <c r="F137" s="171" t="s">
        <v>193</v>
      </c>
      <c r="G137" s="172" t="s">
        <v>126</v>
      </c>
      <c r="H137" s="173">
        <v>158</v>
      </c>
      <c r="I137" s="174"/>
      <c r="J137" s="175">
        <f>ROUND(I137*H137,2)</f>
        <v>0</v>
      </c>
      <c r="K137" s="171" t="s">
        <v>1</v>
      </c>
      <c r="L137" s="176"/>
      <c r="M137" s="177" t="s">
        <v>1</v>
      </c>
      <c r="N137" s="178" t="s">
        <v>40</v>
      </c>
      <c r="O137" s="55"/>
      <c r="P137" s="179">
        <f>O137*H137</f>
        <v>0</v>
      </c>
      <c r="Q137" s="179">
        <v>5.2999999999999998E-4</v>
      </c>
      <c r="R137" s="179">
        <f>Q137*H137</f>
        <v>8.3739999999999995E-2</v>
      </c>
      <c r="S137" s="179">
        <v>0</v>
      </c>
      <c r="T137" s="180">
        <f>S137*H137</f>
        <v>0</v>
      </c>
      <c r="AR137" s="12" t="s">
        <v>128</v>
      </c>
      <c r="AT137" s="12" t="s">
        <v>123</v>
      </c>
      <c r="AU137" s="12" t="s">
        <v>79</v>
      </c>
      <c r="AY137" s="12" t="s">
        <v>120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2" t="s">
        <v>77</v>
      </c>
      <c r="BK137" s="181">
        <f>ROUND(I137*H137,2)</f>
        <v>0</v>
      </c>
      <c r="BL137" s="12" t="s">
        <v>129</v>
      </c>
      <c r="BM137" s="12" t="s">
        <v>601</v>
      </c>
    </row>
    <row r="138" spans="2:65" s="1" customFormat="1" ht="10.199999999999999">
      <c r="B138" s="29"/>
      <c r="C138" s="30"/>
      <c r="D138" s="182" t="s">
        <v>131</v>
      </c>
      <c r="E138" s="30"/>
      <c r="F138" s="183" t="s">
        <v>195</v>
      </c>
      <c r="G138" s="30"/>
      <c r="H138" s="30"/>
      <c r="I138" s="98"/>
      <c r="J138" s="30"/>
      <c r="K138" s="30"/>
      <c r="L138" s="33"/>
      <c r="M138" s="184"/>
      <c r="N138" s="55"/>
      <c r="O138" s="55"/>
      <c r="P138" s="55"/>
      <c r="Q138" s="55"/>
      <c r="R138" s="55"/>
      <c r="S138" s="55"/>
      <c r="T138" s="56"/>
      <c r="AT138" s="12" t="s">
        <v>131</v>
      </c>
      <c r="AU138" s="12" t="s">
        <v>79</v>
      </c>
    </row>
    <row r="139" spans="2:65" s="1" customFormat="1" ht="19.2">
      <c r="B139" s="29"/>
      <c r="C139" s="30"/>
      <c r="D139" s="182" t="s">
        <v>175</v>
      </c>
      <c r="E139" s="30"/>
      <c r="F139" s="194" t="s">
        <v>196</v>
      </c>
      <c r="G139" s="30"/>
      <c r="H139" s="30"/>
      <c r="I139" s="98"/>
      <c r="J139" s="30"/>
      <c r="K139" s="30"/>
      <c r="L139" s="33"/>
      <c r="M139" s="184"/>
      <c r="N139" s="55"/>
      <c r="O139" s="55"/>
      <c r="P139" s="55"/>
      <c r="Q139" s="55"/>
      <c r="R139" s="55"/>
      <c r="S139" s="55"/>
      <c r="T139" s="56"/>
      <c r="AT139" s="12" t="s">
        <v>175</v>
      </c>
      <c r="AU139" s="12" t="s">
        <v>79</v>
      </c>
    </row>
    <row r="140" spans="2:65" s="1" customFormat="1" ht="16.5" customHeight="1">
      <c r="B140" s="29"/>
      <c r="C140" s="185" t="s">
        <v>7</v>
      </c>
      <c r="D140" s="185" t="s">
        <v>132</v>
      </c>
      <c r="E140" s="186" t="s">
        <v>197</v>
      </c>
      <c r="F140" s="187" t="s">
        <v>198</v>
      </c>
      <c r="G140" s="188" t="s">
        <v>154</v>
      </c>
      <c r="H140" s="189">
        <v>41</v>
      </c>
      <c r="I140" s="190"/>
      <c r="J140" s="191">
        <f>ROUND(I140*H140,2)</f>
        <v>0</v>
      </c>
      <c r="K140" s="187" t="s">
        <v>127</v>
      </c>
      <c r="L140" s="33"/>
      <c r="M140" s="192" t="s">
        <v>1</v>
      </c>
      <c r="N140" s="193" t="s">
        <v>40</v>
      </c>
      <c r="O140" s="55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12" t="s">
        <v>129</v>
      </c>
      <c r="AT140" s="12" t="s">
        <v>132</v>
      </c>
      <c r="AU140" s="12" t="s">
        <v>79</v>
      </c>
      <c r="AY140" s="12" t="s">
        <v>120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2" t="s">
        <v>77</v>
      </c>
      <c r="BK140" s="181">
        <f>ROUND(I140*H140,2)</f>
        <v>0</v>
      </c>
      <c r="BL140" s="12" t="s">
        <v>129</v>
      </c>
      <c r="BM140" s="12" t="s">
        <v>602</v>
      </c>
    </row>
    <row r="141" spans="2:65" s="1" customFormat="1" ht="19.2">
      <c r="B141" s="29"/>
      <c r="C141" s="30"/>
      <c r="D141" s="182" t="s">
        <v>131</v>
      </c>
      <c r="E141" s="30"/>
      <c r="F141" s="183" t="s">
        <v>200</v>
      </c>
      <c r="G141" s="30"/>
      <c r="H141" s="30"/>
      <c r="I141" s="98"/>
      <c r="J141" s="30"/>
      <c r="K141" s="30"/>
      <c r="L141" s="33"/>
      <c r="M141" s="184"/>
      <c r="N141" s="55"/>
      <c r="O141" s="55"/>
      <c r="P141" s="55"/>
      <c r="Q141" s="55"/>
      <c r="R141" s="55"/>
      <c r="S141" s="55"/>
      <c r="T141" s="56"/>
      <c r="AT141" s="12" t="s">
        <v>131</v>
      </c>
      <c r="AU141" s="12" t="s">
        <v>79</v>
      </c>
    </row>
    <row r="142" spans="2:65" s="1" customFormat="1" ht="16.5" customHeight="1">
      <c r="B142" s="29"/>
      <c r="C142" s="169" t="s">
        <v>229</v>
      </c>
      <c r="D142" s="169" t="s">
        <v>123</v>
      </c>
      <c r="E142" s="170" t="s">
        <v>201</v>
      </c>
      <c r="F142" s="171" t="s">
        <v>202</v>
      </c>
      <c r="G142" s="172" t="s">
        <v>154</v>
      </c>
      <c r="H142" s="173">
        <v>41</v>
      </c>
      <c r="I142" s="174"/>
      <c r="J142" s="175">
        <f>ROUND(I142*H142,2)</f>
        <v>0</v>
      </c>
      <c r="K142" s="171" t="s">
        <v>1</v>
      </c>
      <c r="L142" s="176"/>
      <c r="M142" s="177" t="s">
        <v>1</v>
      </c>
      <c r="N142" s="178" t="s">
        <v>40</v>
      </c>
      <c r="O142" s="55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12" t="s">
        <v>128</v>
      </c>
      <c r="AT142" s="12" t="s">
        <v>123</v>
      </c>
      <c r="AU142" s="12" t="s">
        <v>79</v>
      </c>
      <c r="AY142" s="12" t="s">
        <v>120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2" t="s">
        <v>77</v>
      </c>
      <c r="BK142" s="181">
        <f>ROUND(I142*H142,2)</f>
        <v>0</v>
      </c>
      <c r="BL142" s="12" t="s">
        <v>129</v>
      </c>
      <c r="BM142" s="12" t="s">
        <v>603</v>
      </c>
    </row>
    <row r="143" spans="2:65" s="1" customFormat="1" ht="10.199999999999999">
      <c r="B143" s="29"/>
      <c r="C143" s="30"/>
      <c r="D143" s="182" t="s">
        <v>131</v>
      </c>
      <c r="E143" s="30"/>
      <c r="F143" s="183" t="s">
        <v>202</v>
      </c>
      <c r="G143" s="30"/>
      <c r="H143" s="30"/>
      <c r="I143" s="98"/>
      <c r="J143" s="30"/>
      <c r="K143" s="30"/>
      <c r="L143" s="33"/>
      <c r="M143" s="184"/>
      <c r="N143" s="55"/>
      <c r="O143" s="55"/>
      <c r="P143" s="55"/>
      <c r="Q143" s="55"/>
      <c r="R143" s="55"/>
      <c r="S143" s="55"/>
      <c r="T143" s="56"/>
      <c r="AT143" s="12" t="s">
        <v>131</v>
      </c>
      <c r="AU143" s="12" t="s">
        <v>79</v>
      </c>
    </row>
    <row r="144" spans="2:65" s="1" customFormat="1" ht="16.5" customHeight="1">
      <c r="B144" s="29"/>
      <c r="C144" s="185" t="s">
        <v>234</v>
      </c>
      <c r="D144" s="185" t="s">
        <v>132</v>
      </c>
      <c r="E144" s="186" t="s">
        <v>205</v>
      </c>
      <c r="F144" s="187" t="s">
        <v>206</v>
      </c>
      <c r="G144" s="188" t="s">
        <v>126</v>
      </c>
      <c r="H144" s="189">
        <v>62</v>
      </c>
      <c r="I144" s="190"/>
      <c r="J144" s="191">
        <f>ROUND(I144*H144,2)</f>
        <v>0</v>
      </c>
      <c r="K144" s="187" t="s">
        <v>127</v>
      </c>
      <c r="L144" s="33"/>
      <c r="M144" s="192" t="s">
        <v>1</v>
      </c>
      <c r="N144" s="193" t="s">
        <v>40</v>
      </c>
      <c r="O144" s="55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12" t="s">
        <v>129</v>
      </c>
      <c r="AT144" s="12" t="s">
        <v>132</v>
      </c>
      <c r="AU144" s="12" t="s">
        <v>79</v>
      </c>
      <c r="AY144" s="12" t="s">
        <v>120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2" t="s">
        <v>77</v>
      </c>
      <c r="BK144" s="181">
        <f>ROUND(I144*H144,2)</f>
        <v>0</v>
      </c>
      <c r="BL144" s="12" t="s">
        <v>129</v>
      </c>
      <c r="BM144" s="12" t="s">
        <v>604</v>
      </c>
    </row>
    <row r="145" spans="2:65" s="1" customFormat="1" ht="10.199999999999999">
      <c r="B145" s="29"/>
      <c r="C145" s="30"/>
      <c r="D145" s="182" t="s">
        <v>131</v>
      </c>
      <c r="E145" s="30"/>
      <c r="F145" s="183" t="s">
        <v>208</v>
      </c>
      <c r="G145" s="30"/>
      <c r="H145" s="30"/>
      <c r="I145" s="98"/>
      <c r="J145" s="30"/>
      <c r="K145" s="30"/>
      <c r="L145" s="33"/>
      <c r="M145" s="184"/>
      <c r="N145" s="55"/>
      <c r="O145" s="55"/>
      <c r="P145" s="55"/>
      <c r="Q145" s="55"/>
      <c r="R145" s="55"/>
      <c r="S145" s="55"/>
      <c r="T145" s="56"/>
      <c r="AT145" s="12" t="s">
        <v>131</v>
      </c>
      <c r="AU145" s="12" t="s">
        <v>79</v>
      </c>
    </row>
    <row r="146" spans="2:65" s="1" customFormat="1" ht="16.5" customHeight="1">
      <c r="B146" s="29"/>
      <c r="C146" s="169" t="s">
        <v>239</v>
      </c>
      <c r="D146" s="169" t="s">
        <v>123</v>
      </c>
      <c r="E146" s="170" t="s">
        <v>210</v>
      </c>
      <c r="F146" s="171" t="s">
        <v>211</v>
      </c>
      <c r="G146" s="172" t="s">
        <v>126</v>
      </c>
      <c r="H146" s="173">
        <v>62</v>
      </c>
      <c r="I146" s="174"/>
      <c r="J146" s="175">
        <f>ROUND(I146*H146,2)</f>
        <v>0</v>
      </c>
      <c r="K146" s="171" t="s">
        <v>212</v>
      </c>
      <c r="L146" s="176"/>
      <c r="M146" s="177" t="s">
        <v>1</v>
      </c>
      <c r="N146" s="178" t="s">
        <v>40</v>
      </c>
      <c r="O146" s="55"/>
      <c r="P146" s="179">
        <f>O146*H146</f>
        <v>0</v>
      </c>
      <c r="Q146" s="179">
        <v>4.0000000000000003E-5</v>
      </c>
      <c r="R146" s="179">
        <f>Q146*H146</f>
        <v>2.48E-3</v>
      </c>
      <c r="S146" s="179">
        <v>0</v>
      </c>
      <c r="T146" s="180">
        <f>S146*H146</f>
        <v>0</v>
      </c>
      <c r="AR146" s="12" t="s">
        <v>128</v>
      </c>
      <c r="AT146" s="12" t="s">
        <v>123</v>
      </c>
      <c r="AU146" s="12" t="s">
        <v>79</v>
      </c>
      <c r="AY146" s="12" t="s">
        <v>120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2" t="s">
        <v>77</v>
      </c>
      <c r="BK146" s="181">
        <f>ROUND(I146*H146,2)</f>
        <v>0</v>
      </c>
      <c r="BL146" s="12" t="s">
        <v>129</v>
      </c>
      <c r="BM146" s="12" t="s">
        <v>605</v>
      </c>
    </row>
    <row r="147" spans="2:65" s="1" customFormat="1" ht="10.199999999999999">
      <c r="B147" s="29"/>
      <c r="C147" s="30"/>
      <c r="D147" s="182" t="s">
        <v>131</v>
      </c>
      <c r="E147" s="30"/>
      <c r="F147" s="183" t="s">
        <v>211</v>
      </c>
      <c r="G147" s="30"/>
      <c r="H147" s="30"/>
      <c r="I147" s="98"/>
      <c r="J147" s="30"/>
      <c r="K147" s="30"/>
      <c r="L147" s="33"/>
      <c r="M147" s="184"/>
      <c r="N147" s="55"/>
      <c r="O147" s="55"/>
      <c r="P147" s="55"/>
      <c r="Q147" s="55"/>
      <c r="R147" s="55"/>
      <c r="S147" s="55"/>
      <c r="T147" s="56"/>
      <c r="AT147" s="12" t="s">
        <v>131</v>
      </c>
      <c r="AU147" s="12" t="s">
        <v>79</v>
      </c>
    </row>
    <row r="148" spans="2:65" s="1" customFormat="1" ht="19.2">
      <c r="B148" s="29"/>
      <c r="C148" s="30"/>
      <c r="D148" s="182" t="s">
        <v>175</v>
      </c>
      <c r="E148" s="30"/>
      <c r="F148" s="194" t="s">
        <v>214</v>
      </c>
      <c r="G148" s="30"/>
      <c r="H148" s="30"/>
      <c r="I148" s="98"/>
      <c r="J148" s="30"/>
      <c r="K148" s="30"/>
      <c r="L148" s="33"/>
      <c r="M148" s="184"/>
      <c r="N148" s="55"/>
      <c r="O148" s="55"/>
      <c r="P148" s="55"/>
      <c r="Q148" s="55"/>
      <c r="R148" s="55"/>
      <c r="S148" s="55"/>
      <c r="T148" s="56"/>
      <c r="AT148" s="12" t="s">
        <v>175</v>
      </c>
      <c r="AU148" s="12" t="s">
        <v>79</v>
      </c>
    </row>
    <row r="149" spans="2:65" s="1" customFormat="1" ht="16.5" customHeight="1">
      <c r="B149" s="29"/>
      <c r="C149" s="185" t="s">
        <v>244</v>
      </c>
      <c r="D149" s="185" t="s">
        <v>132</v>
      </c>
      <c r="E149" s="186" t="s">
        <v>216</v>
      </c>
      <c r="F149" s="187" t="s">
        <v>217</v>
      </c>
      <c r="G149" s="188" t="s">
        <v>126</v>
      </c>
      <c r="H149" s="189">
        <v>324</v>
      </c>
      <c r="I149" s="190"/>
      <c r="J149" s="191">
        <f>ROUND(I149*H149,2)</f>
        <v>0</v>
      </c>
      <c r="K149" s="187" t="s">
        <v>127</v>
      </c>
      <c r="L149" s="33"/>
      <c r="M149" s="192" t="s">
        <v>1</v>
      </c>
      <c r="N149" s="193" t="s">
        <v>40</v>
      </c>
      <c r="O149" s="55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12" t="s">
        <v>129</v>
      </c>
      <c r="AT149" s="12" t="s">
        <v>132</v>
      </c>
      <c r="AU149" s="12" t="s">
        <v>79</v>
      </c>
      <c r="AY149" s="12" t="s">
        <v>120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2" t="s">
        <v>77</v>
      </c>
      <c r="BK149" s="181">
        <f>ROUND(I149*H149,2)</f>
        <v>0</v>
      </c>
      <c r="BL149" s="12" t="s">
        <v>129</v>
      </c>
      <c r="BM149" s="12" t="s">
        <v>606</v>
      </c>
    </row>
    <row r="150" spans="2:65" s="1" customFormat="1" ht="10.199999999999999">
      <c r="B150" s="29"/>
      <c r="C150" s="30"/>
      <c r="D150" s="182" t="s">
        <v>131</v>
      </c>
      <c r="E150" s="30"/>
      <c r="F150" s="183" t="s">
        <v>219</v>
      </c>
      <c r="G150" s="30"/>
      <c r="H150" s="30"/>
      <c r="I150" s="98"/>
      <c r="J150" s="30"/>
      <c r="K150" s="30"/>
      <c r="L150" s="33"/>
      <c r="M150" s="184"/>
      <c r="N150" s="55"/>
      <c r="O150" s="55"/>
      <c r="P150" s="55"/>
      <c r="Q150" s="55"/>
      <c r="R150" s="55"/>
      <c r="S150" s="55"/>
      <c r="T150" s="56"/>
      <c r="AT150" s="12" t="s">
        <v>131</v>
      </c>
      <c r="AU150" s="12" t="s">
        <v>79</v>
      </c>
    </row>
    <row r="151" spans="2:65" s="1" customFormat="1" ht="16.5" customHeight="1">
      <c r="B151" s="29"/>
      <c r="C151" s="185" t="s">
        <v>248</v>
      </c>
      <c r="D151" s="185" t="s">
        <v>132</v>
      </c>
      <c r="E151" s="186" t="s">
        <v>221</v>
      </c>
      <c r="F151" s="187" t="s">
        <v>222</v>
      </c>
      <c r="G151" s="188" t="s">
        <v>126</v>
      </c>
      <c r="H151" s="189">
        <v>275</v>
      </c>
      <c r="I151" s="190"/>
      <c r="J151" s="191">
        <f>ROUND(I151*H151,2)</f>
        <v>0</v>
      </c>
      <c r="K151" s="187" t="s">
        <v>127</v>
      </c>
      <c r="L151" s="33"/>
      <c r="M151" s="192" t="s">
        <v>1</v>
      </c>
      <c r="N151" s="193" t="s">
        <v>40</v>
      </c>
      <c r="O151" s="55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12" t="s">
        <v>129</v>
      </c>
      <c r="AT151" s="12" t="s">
        <v>132</v>
      </c>
      <c r="AU151" s="12" t="s">
        <v>79</v>
      </c>
      <c r="AY151" s="12" t="s">
        <v>120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2" t="s">
        <v>77</v>
      </c>
      <c r="BK151" s="181">
        <f>ROUND(I151*H151,2)</f>
        <v>0</v>
      </c>
      <c r="BL151" s="12" t="s">
        <v>129</v>
      </c>
      <c r="BM151" s="12" t="s">
        <v>607</v>
      </c>
    </row>
    <row r="152" spans="2:65" s="1" customFormat="1" ht="10.199999999999999">
      <c r="B152" s="29"/>
      <c r="C152" s="30"/>
      <c r="D152" s="182" t="s">
        <v>131</v>
      </c>
      <c r="E152" s="30"/>
      <c r="F152" s="183" t="s">
        <v>224</v>
      </c>
      <c r="G152" s="30"/>
      <c r="H152" s="30"/>
      <c r="I152" s="98"/>
      <c r="J152" s="30"/>
      <c r="K152" s="30"/>
      <c r="L152" s="33"/>
      <c r="M152" s="184"/>
      <c r="N152" s="55"/>
      <c r="O152" s="55"/>
      <c r="P152" s="55"/>
      <c r="Q152" s="55"/>
      <c r="R152" s="55"/>
      <c r="S152" s="55"/>
      <c r="T152" s="56"/>
      <c r="AT152" s="12" t="s">
        <v>131</v>
      </c>
      <c r="AU152" s="12" t="s">
        <v>79</v>
      </c>
    </row>
    <row r="153" spans="2:65" s="1" customFormat="1" ht="16.5" customHeight="1">
      <c r="B153" s="29"/>
      <c r="C153" s="185" t="s">
        <v>253</v>
      </c>
      <c r="D153" s="185" t="s">
        <v>132</v>
      </c>
      <c r="E153" s="186" t="s">
        <v>225</v>
      </c>
      <c r="F153" s="187" t="s">
        <v>226</v>
      </c>
      <c r="G153" s="188" t="s">
        <v>126</v>
      </c>
      <c r="H153" s="189">
        <v>96</v>
      </c>
      <c r="I153" s="190"/>
      <c r="J153" s="191">
        <f>ROUND(I153*H153,2)</f>
        <v>0</v>
      </c>
      <c r="K153" s="187" t="s">
        <v>127</v>
      </c>
      <c r="L153" s="33"/>
      <c r="M153" s="192" t="s">
        <v>1</v>
      </c>
      <c r="N153" s="193" t="s">
        <v>40</v>
      </c>
      <c r="O153" s="55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12" t="s">
        <v>129</v>
      </c>
      <c r="AT153" s="12" t="s">
        <v>132</v>
      </c>
      <c r="AU153" s="12" t="s">
        <v>79</v>
      </c>
      <c r="AY153" s="12" t="s">
        <v>120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2" t="s">
        <v>77</v>
      </c>
      <c r="BK153" s="181">
        <f>ROUND(I153*H153,2)</f>
        <v>0</v>
      </c>
      <c r="BL153" s="12" t="s">
        <v>129</v>
      </c>
      <c r="BM153" s="12" t="s">
        <v>608</v>
      </c>
    </row>
    <row r="154" spans="2:65" s="1" customFormat="1" ht="10.199999999999999">
      <c r="B154" s="29"/>
      <c r="C154" s="30"/>
      <c r="D154" s="182" t="s">
        <v>131</v>
      </c>
      <c r="E154" s="30"/>
      <c r="F154" s="183" t="s">
        <v>228</v>
      </c>
      <c r="G154" s="30"/>
      <c r="H154" s="30"/>
      <c r="I154" s="98"/>
      <c r="J154" s="30"/>
      <c r="K154" s="30"/>
      <c r="L154" s="33"/>
      <c r="M154" s="184"/>
      <c r="N154" s="55"/>
      <c r="O154" s="55"/>
      <c r="P154" s="55"/>
      <c r="Q154" s="55"/>
      <c r="R154" s="55"/>
      <c r="S154" s="55"/>
      <c r="T154" s="56"/>
      <c r="AT154" s="12" t="s">
        <v>131</v>
      </c>
      <c r="AU154" s="12" t="s">
        <v>79</v>
      </c>
    </row>
    <row r="155" spans="2:65" s="1" customFormat="1" ht="16.5" customHeight="1">
      <c r="B155" s="29"/>
      <c r="C155" s="185" t="s">
        <v>257</v>
      </c>
      <c r="D155" s="185" t="s">
        <v>132</v>
      </c>
      <c r="E155" s="186" t="s">
        <v>230</v>
      </c>
      <c r="F155" s="187" t="s">
        <v>231</v>
      </c>
      <c r="G155" s="188" t="s">
        <v>126</v>
      </c>
      <c r="H155" s="189">
        <v>158</v>
      </c>
      <c r="I155" s="190"/>
      <c r="J155" s="191">
        <f>ROUND(I155*H155,2)</f>
        <v>0</v>
      </c>
      <c r="K155" s="187" t="s">
        <v>127</v>
      </c>
      <c r="L155" s="33"/>
      <c r="M155" s="192" t="s">
        <v>1</v>
      </c>
      <c r="N155" s="193" t="s">
        <v>40</v>
      </c>
      <c r="O155" s="55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12" t="s">
        <v>129</v>
      </c>
      <c r="AT155" s="12" t="s">
        <v>132</v>
      </c>
      <c r="AU155" s="12" t="s">
        <v>79</v>
      </c>
      <c r="AY155" s="12" t="s">
        <v>120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2" t="s">
        <v>77</v>
      </c>
      <c r="BK155" s="181">
        <f>ROUND(I155*H155,2)</f>
        <v>0</v>
      </c>
      <c r="BL155" s="12" t="s">
        <v>129</v>
      </c>
      <c r="BM155" s="12" t="s">
        <v>609</v>
      </c>
    </row>
    <row r="156" spans="2:65" s="1" customFormat="1" ht="10.199999999999999">
      <c r="B156" s="29"/>
      <c r="C156" s="30"/>
      <c r="D156" s="182" t="s">
        <v>131</v>
      </c>
      <c r="E156" s="30"/>
      <c r="F156" s="183" t="s">
        <v>233</v>
      </c>
      <c r="G156" s="30"/>
      <c r="H156" s="30"/>
      <c r="I156" s="98"/>
      <c r="J156" s="30"/>
      <c r="K156" s="30"/>
      <c r="L156" s="33"/>
      <c r="M156" s="184"/>
      <c r="N156" s="55"/>
      <c r="O156" s="55"/>
      <c r="P156" s="55"/>
      <c r="Q156" s="55"/>
      <c r="R156" s="55"/>
      <c r="S156" s="55"/>
      <c r="T156" s="56"/>
      <c r="AT156" s="12" t="s">
        <v>131</v>
      </c>
      <c r="AU156" s="12" t="s">
        <v>79</v>
      </c>
    </row>
    <row r="157" spans="2:65" s="1" customFormat="1" ht="16.5" customHeight="1">
      <c r="B157" s="29"/>
      <c r="C157" s="185" t="s">
        <v>261</v>
      </c>
      <c r="D157" s="185" t="s">
        <v>132</v>
      </c>
      <c r="E157" s="186" t="s">
        <v>235</v>
      </c>
      <c r="F157" s="187" t="s">
        <v>236</v>
      </c>
      <c r="G157" s="188" t="s">
        <v>154</v>
      </c>
      <c r="H157" s="189">
        <v>21</v>
      </c>
      <c r="I157" s="190"/>
      <c r="J157" s="191">
        <f>ROUND(I157*H157,2)</f>
        <v>0</v>
      </c>
      <c r="K157" s="187" t="s">
        <v>127</v>
      </c>
      <c r="L157" s="33"/>
      <c r="M157" s="192" t="s">
        <v>1</v>
      </c>
      <c r="N157" s="193" t="s">
        <v>40</v>
      </c>
      <c r="O157" s="55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12" t="s">
        <v>129</v>
      </c>
      <c r="AT157" s="12" t="s">
        <v>132</v>
      </c>
      <c r="AU157" s="12" t="s">
        <v>79</v>
      </c>
      <c r="AY157" s="12" t="s">
        <v>120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2" t="s">
        <v>77</v>
      </c>
      <c r="BK157" s="181">
        <f>ROUND(I157*H157,2)</f>
        <v>0</v>
      </c>
      <c r="BL157" s="12" t="s">
        <v>129</v>
      </c>
      <c r="BM157" s="12" t="s">
        <v>610</v>
      </c>
    </row>
    <row r="158" spans="2:65" s="1" customFormat="1" ht="10.199999999999999">
      <c r="B158" s="29"/>
      <c r="C158" s="30"/>
      <c r="D158" s="182" t="s">
        <v>131</v>
      </c>
      <c r="E158" s="30"/>
      <c r="F158" s="183" t="s">
        <v>238</v>
      </c>
      <c r="G158" s="30"/>
      <c r="H158" s="30"/>
      <c r="I158" s="98"/>
      <c r="J158" s="30"/>
      <c r="K158" s="30"/>
      <c r="L158" s="33"/>
      <c r="M158" s="184"/>
      <c r="N158" s="55"/>
      <c r="O158" s="55"/>
      <c r="P158" s="55"/>
      <c r="Q158" s="55"/>
      <c r="R158" s="55"/>
      <c r="S158" s="55"/>
      <c r="T158" s="56"/>
      <c r="AT158" s="12" t="s">
        <v>131</v>
      </c>
      <c r="AU158" s="12" t="s">
        <v>79</v>
      </c>
    </row>
    <row r="159" spans="2:65" s="1" customFormat="1" ht="16.5" customHeight="1">
      <c r="B159" s="29"/>
      <c r="C159" s="185" t="s">
        <v>265</v>
      </c>
      <c r="D159" s="185" t="s">
        <v>132</v>
      </c>
      <c r="E159" s="186" t="s">
        <v>240</v>
      </c>
      <c r="F159" s="187" t="s">
        <v>241</v>
      </c>
      <c r="G159" s="188" t="s">
        <v>154</v>
      </c>
      <c r="H159" s="189">
        <v>8</v>
      </c>
      <c r="I159" s="190"/>
      <c r="J159" s="191">
        <f>ROUND(I159*H159,2)</f>
        <v>0</v>
      </c>
      <c r="K159" s="187" t="s">
        <v>127</v>
      </c>
      <c r="L159" s="33"/>
      <c r="M159" s="192" t="s">
        <v>1</v>
      </c>
      <c r="N159" s="193" t="s">
        <v>40</v>
      </c>
      <c r="O159" s="55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12" t="s">
        <v>129</v>
      </c>
      <c r="AT159" s="12" t="s">
        <v>132</v>
      </c>
      <c r="AU159" s="12" t="s">
        <v>79</v>
      </c>
      <c r="AY159" s="12" t="s">
        <v>120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2" t="s">
        <v>77</v>
      </c>
      <c r="BK159" s="181">
        <f>ROUND(I159*H159,2)</f>
        <v>0</v>
      </c>
      <c r="BL159" s="12" t="s">
        <v>129</v>
      </c>
      <c r="BM159" s="12" t="s">
        <v>611</v>
      </c>
    </row>
    <row r="160" spans="2:65" s="1" customFormat="1" ht="10.199999999999999">
      <c r="B160" s="29"/>
      <c r="C160" s="30"/>
      <c r="D160" s="182" t="s">
        <v>131</v>
      </c>
      <c r="E160" s="30"/>
      <c r="F160" s="183" t="s">
        <v>243</v>
      </c>
      <c r="G160" s="30"/>
      <c r="H160" s="30"/>
      <c r="I160" s="98"/>
      <c r="J160" s="30"/>
      <c r="K160" s="30"/>
      <c r="L160" s="33"/>
      <c r="M160" s="184"/>
      <c r="N160" s="55"/>
      <c r="O160" s="55"/>
      <c r="P160" s="55"/>
      <c r="Q160" s="55"/>
      <c r="R160" s="55"/>
      <c r="S160" s="55"/>
      <c r="T160" s="56"/>
      <c r="AT160" s="12" t="s">
        <v>131</v>
      </c>
      <c r="AU160" s="12" t="s">
        <v>79</v>
      </c>
    </row>
    <row r="161" spans="2:65" s="1" customFormat="1" ht="16.5" customHeight="1">
      <c r="B161" s="29"/>
      <c r="C161" s="169" t="s">
        <v>271</v>
      </c>
      <c r="D161" s="169" t="s">
        <v>123</v>
      </c>
      <c r="E161" s="170" t="s">
        <v>245</v>
      </c>
      <c r="F161" s="171" t="s">
        <v>246</v>
      </c>
      <c r="G161" s="172" t="s">
        <v>154</v>
      </c>
      <c r="H161" s="173">
        <v>21</v>
      </c>
      <c r="I161" s="174"/>
      <c r="J161" s="175">
        <f>ROUND(I161*H161,2)</f>
        <v>0</v>
      </c>
      <c r="K161" s="171" t="s">
        <v>1</v>
      </c>
      <c r="L161" s="176"/>
      <c r="M161" s="177" t="s">
        <v>1</v>
      </c>
      <c r="N161" s="178" t="s">
        <v>40</v>
      </c>
      <c r="O161" s="55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12" t="s">
        <v>128</v>
      </c>
      <c r="AT161" s="12" t="s">
        <v>123</v>
      </c>
      <c r="AU161" s="12" t="s">
        <v>79</v>
      </c>
      <c r="AY161" s="12" t="s">
        <v>120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2" t="s">
        <v>77</v>
      </c>
      <c r="BK161" s="181">
        <f>ROUND(I161*H161,2)</f>
        <v>0</v>
      </c>
      <c r="BL161" s="12" t="s">
        <v>129</v>
      </c>
      <c r="BM161" s="12" t="s">
        <v>612</v>
      </c>
    </row>
    <row r="162" spans="2:65" s="1" customFormat="1" ht="10.199999999999999">
      <c r="B162" s="29"/>
      <c r="C162" s="30"/>
      <c r="D162" s="182" t="s">
        <v>131</v>
      </c>
      <c r="E162" s="30"/>
      <c r="F162" s="183" t="s">
        <v>246</v>
      </c>
      <c r="G162" s="30"/>
      <c r="H162" s="30"/>
      <c r="I162" s="98"/>
      <c r="J162" s="30"/>
      <c r="K162" s="30"/>
      <c r="L162" s="33"/>
      <c r="M162" s="184"/>
      <c r="N162" s="55"/>
      <c r="O162" s="55"/>
      <c r="P162" s="55"/>
      <c r="Q162" s="55"/>
      <c r="R162" s="55"/>
      <c r="S162" s="55"/>
      <c r="T162" s="56"/>
      <c r="AT162" s="12" t="s">
        <v>131</v>
      </c>
      <c r="AU162" s="12" t="s">
        <v>79</v>
      </c>
    </row>
    <row r="163" spans="2:65" s="1" customFormat="1" ht="16.5" customHeight="1">
      <c r="B163" s="29"/>
      <c r="C163" s="185" t="s">
        <v>128</v>
      </c>
      <c r="D163" s="185" t="s">
        <v>132</v>
      </c>
      <c r="E163" s="186" t="s">
        <v>289</v>
      </c>
      <c r="F163" s="187" t="s">
        <v>290</v>
      </c>
      <c r="G163" s="188" t="s">
        <v>154</v>
      </c>
      <c r="H163" s="189">
        <v>4</v>
      </c>
      <c r="I163" s="190"/>
      <c r="J163" s="191">
        <f>ROUND(I163*H163,2)</f>
        <v>0</v>
      </c>
      <c r="K163" s="187" t="s">
        <v>127</v>
      </c>
      <c r="L163" s="33"/>
      <c r="M163" s="192" t="s">
        <v>1</v>
      </c>
      <c r="N163" s="193" t="s">
        <v>40</v>
      </c>
      <c r="O163" s="55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12" t="s">
        <v>129</v>
      </c>
      <c r="AT163" s="12" t="s">
        <v>132</v>
      </c>
      <c r="AU163" s="12" t="s">
        <v>79</v>
      </c>
      <c r="AY163" s="12" t="s">
        <v>120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2" t="s">
        <v>77</v>
      </c>
      <c r="BK163" s="181">
        <f>ROUND(I163*H163,2)</f>
        <v>0</v>
      </c>
      <c r="BL163" s="12" t="s">
        <v>129</v>
      </c>
      <c r="BM163" s="12" t="s">
        <v>613</v>
      </c>
    </row>
    <row r="164" spans="2:65" s="1" customFormat="1" ht="10.199999999999999">
      <c r="B164" s="29"/>
      <c r="C164" s="30"/>
      <c r="D164" s="182" t="s">
        <v>131</v>
      </c>
      <c r="E164" s="30"/>
      <c r="F164" s="183" t="s">
        <v>292</v>
      </c>
      <c r="G164" s="30"/>
      <c r="H164" s="30"/>
      <c r="I164" s="98"/>
      <c r="J164" s="30"/>
      <c r="K164" s="30"/>
      <c r="L164" s="33"/>
      <c r="M164" s="184"/>
      <c r="N164" s="55"/>
      <c r="O164" s="55"/>
      <c r="P164" s="55"/>
      <c r="Q164" s="55"/>
      <c r="R164" s="55"/>
      <c r="S164" s="55"/>
      <c r="T164" s="56"/>
      <c r="AT164" s="12" t="s">
        <v>131</v>
      </c>
      <c r="AU164" s="12" t="s">
        <v>79</v>
      </c>
    </row>
    <row r="165" spans="2:65" s="1" customFormat="1" ht="16.5" customHeight="1">
      <c r="B165" s="29"/>
      <c r="C165" s="185" t="s">
        <v>279</v>
      </c>
      <c r="D165" s="185" t="s">
        <v>132</v>
      </c>
      <c r="E165" s="186" t="s">
        <v>322</v>
      </c>
      <c r="F165" s="187" t="s">
        <v>323</v>
      </c>
      <c r="G165" s="188" t="s">
        <v>154</v>
      </c>
      <c r="H165" s="189">
        <v>5</v>
      </c>
      <c r="I165" s="190"/>
      <c r="J165" s="191">
        <f>ROUND(I165*H165,2)</f>
        <v>0</v>
      </c>
      <c r="K165" s="187" t="s">
        <v>127</v>
      </c>
      <c r="L165" s="33"/>
      <c r="M165" s="192" t="s">
        <v>1</v>
      </c>
      <c r="N165" s="193" t="s">
        <v>40</v>
      </c>
      <c r="O165" s="55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12" t="s">
        <v>129</v>
      </c>
      <c r="AT165" s="12" t="s">
        <v>132</v>
      </c>
      <c r="AU165" s="12" t="s">
        <v>79</v>
      </c>
      <c r="AY165" s="12" t="s">
        <v>120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2" t="s">
        <v>77</v>
      </c>
      <c r="BK165" s="181">
        <f>ROUND(I165*H165,2)</f>
        <v>0</v>
      </c>
      <c r="BL165" s="12" t="s">
        <v>129</v>
      </c>
      <c r="BM165" s="12" t="s">
        <v>614</v>
      </c>
    </row>
    <row r="166" spans="2:65" s="1" customFormat="1" ht="19.2">
      <c r="B166" s="29"/>
      <c r="C166" s="30"/>
      <c r="D166" s="182" t="s">
        <v>131</v>
      </c>
      <c r="E166" s="30"/>
      <c r="F166" s="183" t="s">
        <v>615</v>
      </c>
      <c r="G166" s="30"/>
      <c r="H166" s="30"/>
      <c r="I166" s="98"/>
      <c r="J166" s="30"/>
      <c r="K166" s="30"/>
      <c r="L166" s="33"/>
      <c r="M166" s="184"/>
      <c r="N166" s="55"/>
      <c r="O166" s="55"/>
      <c r="P166" s="55"/>
      <c r="Q166" s="55"/>
      <c r="R166" s="55"/>
      <c r="S166" s="55"/>
      <c r="T166" s="56"/>
      <c r="AT166" s="12" t="s">
        <v>131</v>
      </c>
      <c r="AU166" s="12" t="s">
        <v>79</v>
      </c>
    </row>
    <row r="167" spans="2:65" s="1" customFormat="1" ht="16.5" customHeight="1">
      <c r="B167" s="29"/>
      <c r="C167" s="185" t="s">
        <v>284</v>
      </c>
      <c r="D167" s="185" t="s">
        <v>132</v>
      </c>
      <c r="E167" s="186" t="s">
        <v>332</v>
      </c>
      <c r="F167" s="187" t="s">
        <v>333</v>
      </c>
      <c r="G167" s="188" t="s">
        <v>154</v>
      </c>
      <c r="H167" s="189">
        <v>2</v>
      </c>
      <c r="I167" s="190"/>
      <c r="J167" s="191">
        <f>ROUND(I167*H167,2)</f>
        <v>0</v>
      </c>
      <c r="K167" s="187" t="s">
        <v>127</v>
      </c>
      <c r="L167" s="33"/>
      <c r="M167" s="192" t="s">
        <v>1</v>
      </c>
      <c r="N167" s="193" t="s">
        <v>40</v>
      </c>
      <c r="O167" s="55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12" t="s">
        <v>129</v>
      </c>
      <c r="AT167" s="12" t="s">
        <v>132</v>
      </c>
      <c r="AU167" s="12" t="s">
        <v>79</v>
      </c>
      <c r="AY167" s="12" t="s">
        <v>120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2" t="s">
        <v>77</v>
      </c>
      <c r="BK167" s="181">
        <f>ROUND(I167*H167,2)</f>
        <v>0</v>
      </c>
      <c r="BL167" s="12" t="s">
        <v>129</v>
      </c>
      <c r="BM167" s="12" t="s">
        <v>616</v>
      </c>
    </row>
    <row r="168" spans="2:65" s="1" customFormat="1" ht="19.2">
      <c r="B168" s="29"/>
      <c r="C168" s="30"/>
      <c r="D168" s="182" t="s">
        <v>131</v>
      </c>
      <c r="E168" s="30"/>
      <c r="F168" s="183" t="s">
        <v>617</v>
      </c>
      <c r="G168" s="30"/>
      <c r="H168" s="30"/>
      <c r="I168" s="98"/>
      <c r="J168" s="30"/>
      <c r="K168" s="30"/>
      <c r="L168" s="33"/>
      <c r="M168" s="184"/>
      <c r="N168" s="55"/>
      <c r="O168" s="55"/>
      <c r="P168" s="55"/>
      <c r="Q168" s="55"/>
      <c r="R168" s="55"/>
      <c r="S168" s="55"/>
      <c r="T168" s="56"/>
      <c r="AT168" s="12" t="s">
        <v>131</v>
      </c>
      <c r="AU168" s="12" t="s">
        <v>79</v>
      </c>
    </row>
    <row r="169" spans="2:65" s="1" customFormat="1" ht="16.5" customHeight="1">
      <c r="B169" s="29"/>
      <c r="C169" s="169" t="s">
        <v>288</v>
      </c>
      <c r="D169" s="169" t="s">
        <v>123</v>
      </c>
      <c r="E169" s="170" t="s">
        <v>337</v>
      </c>
      <c r="F169" s="171" t="s">
        <v>338</v>
      </c>
      <c r="G169" s="172" t="s">
        <v>154</v>
      </c>
      <c r="H169" s="173">
        <v>5</v>
      </c>
      <c r="I169" s="174"/>
      <c r="J169" s="175">
        <f>ROUND(I169*H169,2)</f>
        <v>0</v>
      </c>
      <c r="K169" s="171" t="s">
        <v>1</v>
      </c>
      <c r="L169" s="176"/>
      <c r="M169" s="177" t="s">
        <v>1</v>
      </c>
      <c r="N169" s="178" t="s">
        <v>40</v>
      </c>
      <c r="O169" s="55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12" t="s">
        <v>128</v>
      </c>
      <c r="AT169" s="12" t="s">
        <v>123</v>
      </c>
      <c r="AU169" s="12" t="s">
        <v>79</v>
      </c>
      <c r="AY169" s="12" t="s">
        <v>120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2" t="s">
        <v>77</v>
      </c>
      <c r="BK169" s="181">
        <f>ROUND(I169*H169,2)</f>
        <v>0</v>
      </c>
      <c r="BL169" s="12" t="s">
        <v>129</v>
      </c>
      <c r="BM169" s="12" t="s">
        <v>618</v>
      </c>
    </row>
    <row r="170" spans="2:65" s="1" customFormat="1" ht="10.199999999999999">
      <c r="B170" s="29"/>
      <c r="C170" s="30"/>
      <c r="D170" s="182" t="s">
        <v>131</v>
      </c>
      <c r="E170" s="30"/>
      <c r="F170" s="183" t="s">
        <v>338</v>
      </c>
      <c r="G170" s="30"/>
      <c r="H170" s="30"/>
      <c r="I170" s="98"/>
      <c r="J170" s="30"/>
      <c r="K170" s="30"/>
      <c r="L170" s="33"/>
      <c r="M170" s="184"/>
      <c r="N170" s="55"/>
      <c r="O170" s="55"/>
      <c r="P170" s="55"/>
      <c r="Q170" s="55"/>
      <c r="R170" s="55"/>
      <c r="S170" s="55"/>
      <c r="T170" s="56"/>
      <c r="AT170" s="12" t="s">
        <v>131</v>
      </c>
      <c r="AU170" s="12" t="s">
        <v>79</v>
      </c>
    </row>
    <row r="171" spans="2:65" s="1" customFormat="1" ht="16.5" customHeight="1">
      <c r="B171" s="29"/>
      <c r="C171" s="169" t="s">
        <v>293</v>
      </c>
      <c r="D171" s="169" t="s">
        <v>123</v>
      </c>
      <c r="E171" s="170" t="s">
        <v>341</v>
      </c>
      <c r="F171" s="171" t="s">
        <v>342</v>
      </c>
      <c r="G171" s="172" t="s">
        <v>154</v>
      </c>
      <c r="H171" s="173">
        <v>2</v>
      </c>
      <c r="I171" s="174"/>
      <c r="J171" s="175">
        <f>ROUND(I171*H171,2)</f>
        <v>0</v>
      </c>
      <c r="K171" s="171" t="s">
        <v>1</v>
      </c>
      <c r="L171" s="176"/>
      <c r="M171" s="177" t="s">
        <v>1</v>
      </c>
      <c r="N171" s="178" t="s">
        <v>40</v>
      </c>
      <c r="O171" s="55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12" t="s">
        <v>128</v>
      </c>
      <c r="AT171" s="12" t="s">
        <v>123</v>
      </c>
      <c r="AU171" s="12" t="s">
        <v>79</v>
      </c>
      <c r="AY171" s="12" t="s">
        <v>120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2" t="s">
        <v>77</v>
      </c>
      <c r="BK171" s="181">
        <f>ROUND(I171*H171,2)</f>
        <v>0</v>
      </c>
      <c r="BL171" s="12" t="s">
        <v>129</v>
      </c>
      <c r="BM171" s="12" t="s">
        <v>619</v>
      </c>
    </row>
    <row r="172" spans="2:65" s="1" customFormat="1" ht="10.199999999999999">
      <c r="B172" s="29"/>
      <c r="C172" s="30"/>
      <c r="D172" s="182" t="s">
        <v>131</v>
      </c>
      <c r="E172" s="30"/>
      <c r="F172" s="183" t="s">
        <v>342</v>
      </c>
      <c r="G172" s="30"/>
      <c r="H172" s="30"/>
      <c r="I172" s="98"/>
      <c r="J172" s="30"/>
      <c r="K172" s="30"/>
      <c r="L172" s="33"/>
      <c r="M172" s="184"/>
      <c r="N172" s="55"/>
      <c r="O172" s="55"/>
      <c r="P172" s="55"/>
      <c r="Q172" s="55"/>
      <c r="R172" s="55"/>
      <c r="S172" s="55"/>
      <c r="T172" s="56"/>
      <c r="AT172" s="12" t="s">
        <v>131</v>
      </c>
      <c r="AU172" s="12" t="s">
        <v>79</v>
      </c>
    </row>
    <row r="173" spans="2:65" s="1" customFormat="1" ht="16.5" customHeight="1">
      <c r="B173" s="29"/>
      <c r="C173" s="185" t="s">
        <v>298</v>
      </c>
      <c r="D173" s="185" t="s">
        <v>132</v>
      </c>
      <c r="E173" s="186" t="s">
        <v>349</v>
      </c>
      <c r="F173" s="187" t="s">
        <v>350</v>
      </c>
      <c r="G173" s="188" t="s">
        <v>154</v>
      </c>
      <c r="H173" s="189">
        <v>28</v>
      </c>
      <c r="I173" s="190"/>
      <c r="J173" s="191">
        <f>ROUND(I173*H173,2)</f>
        <v>0</v>
      </c>
      <c r="K173" s="187" t="s">
        <v>127</v>
      </c>
      <c r="L173" s="33"/>
      <c r="M173" s="192" t="s">
        <v>1</v>
      </c>
      <c r="N173" s="193" t="s">
        <v>40</v>
      </c>
      <c r="O173" s="55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12" t="s">
        <v>129</v>
      </c>
      <c r="AT173" s="12" t="s">
        <v>132</v>
      </c>
      <c r="AU173" s="12" t="s">
        <v>79</v>
      </c>
      <c r="AY173" s="12" t="s">
        <v>120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2" t="s">
        <v>77</v>
      </c>
      <c r="BK173" s="181">
        <f>ROUND(I173*H173,2)</f>
        <v>0</v>
      </c>
      <c r="BL173" s="12" t="s">
        <v>129</v>
      </c>
      <c r="BM173" s="12" t="s">
        <v>620</v>
      </c>
    </row>
    <row r="174" spans="2:65" s="1" customFormat="1" ht="10.199999999999999">
      <c r="B174" s="29"/>
      <c r="C174" s="30"/>
      <c r="D174" s="182" t="s">
        <v>131</v>
      </c>
      <c r="E174" s="30"/>
      <c r="F174" s="183" t="s">
        <v>352</v>
      </c>
      <c r="G174" s="30"/>
      <c r="H174" s="30"/>
      <c r="I174" s="98"/>
      <c r="J174" s="30"/>
      <c r="K174" s="30"/>
      <c r="L174" s="33"/>
      <c r="M174" s="184"/>
      <c r="N174" s="55"/>
      <c r="O174" s="55"/>
      <c r="P174" s="55"/>
      <c r="Q174" s="55"/>
      <c r="R174" s="55"/>
      <c r="S174" s="55"/>
      <c r="T174" s="56"/>
      <c r="AT174" s="12" t="s">
        <v>131</v>
      </c>
      <c r="AU174" s="12" t="s">
        <v>79</v>
      </c>
    </row>
    <row r="175" spans="2:65" s="1" customFormat="1" ht="16.5" customHeight="1">
      <c r="B175" s="29"/>
      <c r="C175" s="169" t="s">
        <v>302</v>
      </c>
      <c r="D175" s="169" t="s">
        <v>123</v>
      </c>
      <c r="E175" s="170" t="s">
        <v>354</v>
      </c>
      <c r="F175" s="171" t="s">
        <v>355</v>
      </c>
      <c r="G175" s="172" t="s">
        <v>154</v>
      </c>
      <c r="H175" s="173">
        <v>28</v>
      </c>
      <c r="I175" s="174"/>
      <c r="J175" s="175">
        <f>ROUND(I175*H175,2)</f>
        <v>0</v>
      </c>
      <c r="K175" s="171" t="s">
        <v>1</v>
      </c>
      <c r="L175" s="176"/>
      <c r="M175" s="177" t="s">
        <v>1</v>
      </c>
      <c r="N175" s="178" t="s">
        <v>40</v>
      </c>
      <c r="O175" s="55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12" t="s">
        <v>128</v>
      </c>
      <c r="AT175" s="12" t="s">
        <v>123</v>
      </c>
      <c r="AU175" s="12" t="s">
        <v>79</v>
      </c>
      <c r="AY175" s="12" t="s">
        <v>120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2" t="s">
        <v>77</v>
      </c>
      <c r="BK175" s="181">
        <f>ROUND(I175*H175,2)</f>
        <v>0</v>
      </c>
      <c r="BL175" s="12" t="s">
        <v>129</v>
      </c>
      <c r="BM175" s="12" t="s">
        <v>621</v>
      </c>
    </row>
    <row r="176" spans="2:65" s="1" customFormat="1" ht="10.199999999999999">
      <c r="B176" s="29"/>
      <c r="C176" s="30"/>
      <c r="D176" s="182" t="s">
        <v>131</v>
      </c>
      <c r="E176" s="30"/>
      <c r="F176" s="183" t="s">
        <v>355</v>
      </c>
      <c r="G176" s="30"/>
      <c r="H176" s="30"/>
      <c r="I176" s="98"/>
      <c r="J176" s="30"/>
      <c r="K176" s="30"/>
      <c r="L176" s="33"/>
      <c r="M176" s="184"/>
      <c r="N176" s="55"/>
      <c r="O176" s="55"/>
      <c r="P176" s="55"/>
      <c r="Q176" s="55"/>
      <c r="R176" s="55"/>
      <c r="S176" s="55"/>
      <c r="T176" s="56"/>
      <c r="AT176" s="12" t="s">
        <v>131</v>
      </c>
      <c r="AU176" s="12" t="s">
        <v>79</v>
      </c>
    </row>
    <row r="177" spans="2:65" s="1" customFormat="1" ht="16.5" customHeight="1">
      <c r="B177" s="29"/>
      <c r="C177" s="185" t="s">
        <v>306</v>
      </c>
      <c r="D177" s="185" t="s">
        <v>132</v>
      </c>
      <c r="E177" s="186" t="s">
        <v>358</v>
      </c>
      <c r="F177" s="187" t="s">
        <v>359</v>
      </c>
      <c r="G177" s="188" t="s">
        <v>154</v>
      </c>
      <c r="H177" s="189">
        <v>7</v>
      </c>
      <c r="I177" s="190"/>
      <c r="J177" s="191">
        <f>ROUND(I177*H177,2)</f>
        <v>0</v>
      </c>
      <c r="K177" s="187" t="s">
        <v>127</v>
      </c>
      <c r="L177" s="33"/>
      <c r="M177" s="192" t="s">
        <v>1</v>
      </c>
      <c r="N177" s="193" t="s">
        <v>40</v>
      </c>
      <c r="O177" s="55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12" t="s">
        <v>129</v>
      </c>
      <c r="AT177" s="12" t="s">
        <v>132</v>
      </c>
      <c r="AU177" s="12" t="s">
        <v>79</v>
      </c>
      <c r="AY177" s="12" t="s">
        <v>120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2" t="s">
        <v>77</v>
      </c>
      <c r="BK177" s="181">
        <f>ROUND(I177*H177,2)</f>
        <v>0</v>
      </c>
      <c r="BL177" s="12" t="s">
        <v>129</v>
      </c>
      <c r="BM177" s="12" t="s">
        <v>622</v>
      </c>
    </row>
    <row r="178" spans="2:65" s="1" customFormat="1" ht="10.199999999999999">
      <c r="B178" s="29"/>
      <c r="C178" s="30"/>
      <c r="D178" s="182" t="s">
        <v>131</v>
      </c>
      <c r="E178" s="30"/>
      <c r="F178" s="183" t="s">
        <v>361</v>
      </c>
      <c r="G178" s="30"/>
      <c r="H178" s="30"/>
      <c r="I178" s="98"/>
      <c r="J178" s="30"/>
      <c r="K178" s="30"/>
      <c r="L178" s="33"/>
      <c r="M178" s="184"/>
      <c r="N178" s="55"/>
      <c r="O178" s="55"/>
      <c r="P178" s="55"/>
      <c r="Q178" s="55"/>
      <c r="R178" s="55"/>
      <c r="S178" s="55"/>
      <c r="T178" s="56"/>
      <c r="AT178" s="12" t="s">
        <v>131</v>
      </c>
      <c r="AU178" s="12" t="s">
        <v>79</v>
      </c>
    </row>
    <row r="179" spans="2:65" s="1" customFormat="1" ht="16.5" customHeight="1">
      <c r="B179" s="29"/>
      <c r="C179" s="169" t="s">
        <v>311</v>
      </c>
      <c r="D179" s="169" t="s">
        <v>123</v>
      </c>
      <c r="E179" s="170" t="s">
        <v>363</v>
      </c>
      <c r="F179" s="171" t="s">
        <v>366</v>
      </c>
      <c r="G179" s="172" t="s">
        <v>154</v>
      </c>
      <c r="H179" s="173">
        <v>7</v>
      </c>
      <c r="I179" s="174"/>
      <c r="J179" s="175">
        <f>ROUND(I179*H179,2)</f>
        <v>0</v>
      </c>
      <c r="K179" s="171" t="s">
        <v>127</v>
      </c>
      <c r="L179" s="176"/>
      <c r="M179" s="177" t="s">
        <v>1</v>
      </c>
      <c r="N179" s="178" t="s">
        <v>40</v>
      </c>
      <c r="O179" s="55"/>
      <c r="P179" s="179">
        <f>O179*H179</f>
        <v>0</v>
      </c>
      <c r="Q179" s="179">
        <v>3.8999999999999999E-4</v>
      </c>
      <c r="R179" s="179">
        <f>Q179*H179</f>
        <v>2.7299999999999998E-3</v>
      </c>
      <c r="S179" s="179">
        <v>0</v>
      </c>
      <c r="T179" s="180">
        <f>S179*H179</f>
        <v>0</v>
      </c>
      <c r="AR179" s="12" t="s">
        <v>128</v>
      </c>
      <c r="AT179" s="12" t="s">
        <v>123</v>
      </c>
      <c r="AU179" s="12" t="s">
        <v>79</v>
      </c>
      <c r="AY179" s="12" t="s">
        <v>120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2" t="s">
        <v>77</v>
      </c>
      <c r="BK179" s="181">
        <f>ROUND(I179*H179,2)</f>
        <v>0</v>
      </c>
      <c r="BL179" s="12" t="s">
        <v>129</v>
      </c>
      <c r="BM179" s="12" t="s">
        <v>623</v>
      </c>
    </row>
    <row r="180" spans="2:65" s="1" customFormat="1" ht="10.199999999999999">
      <c r="B180" s="29"/>
      <c r="C180" s="30"/>
      <c r="D180" s="182" t="s">
        <v>131</v>
      </c>
      <c r="E180" s="30"/>
      <c r="F180" s="183" t="s">
        <v>364</v>
      </c>
      <c r="G180" s="30"/>
      <c r="H180" s="30"/>
      <c r="I180" s="98"/>
      <c r="J180" s="30"/>
      <c r="K180" s="30"/>
      <c r="L180" s="33"/>
      <c r="M180" s="184"/>
      <c r="N180" s="55"/>
      <c r="O180" s="55"/>
      <c r="P180" s="55"/>
      <c r="Q180" s="55"/>
      <c r="R180" s="55"/>
      <c r="S180" s="55"/>
      <c r="T180" s="56"/>
      <c r="AT180" s="12" t="s">
        <v>131</v>
      </c>
      <c r="AU180" s="12" t="s">
        <v>79</v>
      </c>
    </row>
    <row r="181" spans="2:65" s="1" customFormat="1" ht="22.5" customHeight="1">
      <c r="B181" s="29"/>
      <c r="C181" s="169" t="s">
        <v>316</v>
      </c>
      <c r="D181" s="169" t="s">
        <v>123</v>
      </c>
      <c r="E181" s="170" t="s">
        <v>368</v>
      </c>
      <c r="F181" s="171" t="s">
        <v>369</v>
      </c>
      <c r="G181" s="172" t="s">
        <v>154</v>
      </c>
      <c r="H181" s="173">
        <v>21</v>
      </c>
      <c r="I181" s="174"/>
      <c r="J181" s="175">
        <f>ROUND(I181*H181,2)</f>
        <v>0</v>
      </c>
      <c r="K181" s="171" t="s">
        <v>1</v>
      </c>
      <c r="L181" s="176"/>
      <c r="M181" s="177" t="s">
        <v>1</v>
      </c>
      <c r="N181" s="178" t="s">
        <v>40</v>
      </c>
      <c r="O181" s="55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12" t="s">
        <v>128</v>
      </c>
      <c r="AT181" s="12" t="s">
        <v>123</v>
      </c>
      <c r="AU181" s="12" t="s">
        <v>79</v>
      </c>
      <c r="AY181" s="12" t="s">
        <v>120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2" t="s">
        <v>77</v>
      </c>
      <c r="BK181" s="181">
        <f>ROUND(I181*H181,2)</f>
        <v>0</v>
      </c>
      <c r="BL181" s="12" t="s">
        <v>129</v>
      </c>
      <c r="BM181" s="12" t="s">
        <v>624</v>
      </c>
    </row>
    <row r="182" spans="2:65" s="1" customFormat="1" ht="28.8">
      <c r="B182" s="29"/>
      <c r="C182" s="30"/>
      <c r="D182" s="182" t="s">
        <v>131</v>
      </c>
      <c r="E182" s="30"/>
      <c r="F182" s="183" t="s">
        <v>625</v>
      </c>
      <c r="G182" s="30"/>
      <c r="H182" s="30"/>
      <c r="I182" s="98"/>
      <c r="J182" s="30"/>
      <c r="K182" s="30"/>
      <c r="L182" s="33"/>
      <c r="M182" s="184"/>
      <c r="N182" s="55"/>
      <c r="O182" s="55"/>
      <c r="P182" s="55"/>
      <c r="Q182" s="55"/>
      <c r="R182" s="55"/>
      <c r="S182" s="55"/>
      <c r="T182" s="56"/>
      <c r="AT182" s="12" t="s">
        <v>131</v>
      </c>
      <c r="AU182" s="12" t="s">
        <v>79</v>
      </c>
    </row>
    <row r="183" spans="2:65" s="1" customFormat="1" ht="22.5" customHeight="1">
      <c r="B183" s="29"/>
      <c r="C183" s="169" t="s">
        <v>321</v>
      </c>
      <c r="D183" s="169" t="s">
        <v>123</v>
      </c>
      <c r="E183" s="170" t="s">
        <v>373</v>
      </c>
      <c r="F183" s="171" t="s">
        <v>374</v>
      </c>
      <c r="G183" s="172" t="s">
        <v>154</v>
      </c>
      <c r="H183" s="173">
        <v>18</v>
      </c>
      <c r="I183" s="174"/>
      <c r="J183" s="175">
        <f>ROUND(I183*H183,2)</f>
        <v>0</v>
      </c>
      <c r="K183" s="171" t="s">
        <v>1</v>
      </c>
      <c r="L183" s="176"/>
      <c r="M183" s="177" t="s">
        <v>1</v>
      </c>
      <c r="N183" s="178" t="s">
        <v>40</v>
      </c>
      <c r="O183" s="55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12" t="s">
        <v>128</v>
      </c>
      <c r="AT183" s="12" t="s">
        <v>123</v>
      </c>
      <c r="AU183" s="12" t="s">
        <v>79</v>
      </c>
      <c r="AY183" s="12" t="s">
        <v>120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2" t="s">
        <v>77</v>
      </c>
      <c r="BK183" s="181">
        <f>ROUND(I183*H183,2)</f>
        <v>0</v>
      </c>
      <c r="BL183" s="12" t="s">
        <v>129</v>
      </c>
      <c r="BM183" s="12" t="s">
        <v>626</v>
      </c>
    </row>
    <row r="184" spans="2:65" s="1" customFormat="1" ht="19.2">
      <c r="B184" s="29"/>
      <c r="C184" s="30"/>
      <c r="D184" s="182" t="s">
        <v>131</v>
      </c>
      <c r="E184" s="30"/>
      <c r="F184" s="183" t="s">
        <v>376</v>
      </c>
      <c r="G184" s="30"/>
      <c r="H184" s="30"/>
      <c r="I184" s="98"/>
      <c r="J184" s="30"/>
      <c r="K184" s="30"/>
      <c r="L184" s="33"/>
      <c r="M184" s="184"/>
      <c r="N184" s="55"/>
      <c r="O184" s="55"/>
      <c r="P184" s="55"/>
      <c r="Q184" s="55"/>
      <c r="R184" s="55"/>
      <c r="S184" s="55"/>
      <c r="T184" s="56"/>
      <c r="AT184" s="12" t="s">
        <v>131</v>
      </c>
      <c r="AU184" s="12" t="s">
        <v>79</v>
      </c>
    </row>
    <row r="185" spans="2:65" s="1" customFormat="1" ht="22.5" customHeight="1">
      <c r="B185" s="29"/>
      <c r="C185" s="169" t="s">
        <v>326</v>
      </c>
      <c r="D185" s="169" t="s">
        <v>123</v>
      </c>
      <c r="E185" s="170" t="s">
        <v>383</v>
      </c>
      <c r="F185" s="171" t="s">
        <v>384</v>
      </c>
      <c r="G185" s="172" t="s">
        <v>154</v>
      </c>
      <c r="H185" s="173">
        <v>1</v>
      </c>
      <c r="I185" s="174"/>
      <c r="J185" s="175">
        <f>ROUND(I185*H185,2)</f>
        <v>0</v>
      </c>
      <c r="K185" s="171" t="s">
        <v>1</v>
      </c>
      <c r="L185" s="176"/>
      <c r="M185" s="177" t="s">
        <v>1</v>
      </c>
      <c r="N185" s="178" t="s">
        <v>40</v>
      </c>
      <c r="O185" s="55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AR185" s="12" t="s">
        <v>128</v>
      </c>
      <c r="AT185" s="12" t="s">
        <v>123</v>
      </c>
      <c r="AU185" s="12" t="s">
        <v>79</v>
      </c>
      <c r="AY185" s="12" t="s">
        <v>120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2" t="s">
        <v>77</v>
      </c>
      <c r="BK185" s="181">
        <f>ROUND(I185*H185,2)</f>
        <v>0</v>
      </c>
      <c r="BL185" s="12" t="s">
        <v>129</v>
      </c>
      <c r="BM185" s="12" t="s">
        <v>627</v>
      </c>
    </row>
    <row r="186" spans="2:65" s="1" customFormat="1" ht="19.2">
      <c r="B186" s="29"/>
      <c r="C186" s="30"/>
      <c r="D186" s="182" t="s">
        <v>131</v>
      </c>
      <c r="E186" s="30"/>
      <c r="F186" s="183" t="s">
        <v>386</v>
      </c>
      <c r="G186" s="30"/>
      <c r="H186" s="30"/>
      <c r="I186" s="98"/>
      <c r="J186" s="30"/>
      <c r="K186" s="30"/>
      <c r="L186" s="33"/>
      <c r="M186" s="184"/>
      <c r="N186" s="55"/>
      <c r="O186" s="55"/>
      <c r="P186" s="55"/>
      <c r="Q186" s="55"/>
      <c r="R186" s="55"/>
      <c r="S186" s="55"/>
      <c r="T186" s="56"/>
      <c r="AT186" s="12" t="s">
        <v>131</v>
      </c>
      <c r="AU186" s="12" t="s">
        <v>79</v>
      </c>
    </row>
    <row r="187" spans="2:65" s="1" customFormat="1" ht="16.5" customHeight="1">
      <c r="B187" s="29"/>
      <c r="C187" s="169" t="s">
        <v>331</v>
      </c>
      <c r="D187" s="169" t="s">
        <v>123</v>
      </c>
      <c r="E187" s="170" t="s">
        <v>388</v>
      </c>
      <c r="F187" s="171" t="s">
        <v>389</v>
      </c>
      <c r="G187" s="172" t="s">
        <v>154</v>
      </c>
      <c r="H187" s="173">
        <v>12</v>
      </c>
      <c r="I187" s="174"/>
      <c r="J187" s="175">
        <f>ROUND(I187*H187,2)</f>
        <v>0</v>
      </c>
      <c r="K187" s="171" t="s">
        <v>1</v>
      </c>
      <c r="L187" s="176"/>
      <c r="M187" s="177" t="s">
        <v>1</v>
      </c>
      <c r="N187" s="178" t="s">
        <v>40</v>
      </c>
      <c r="O187" s="55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12" t="s">
        <v>128</v>
      </c>
      <c r="AT187" s="12" t="s">
        <v>123</v>
      </c>
      <c r="AU187" s="12" t="s">
        <v>79</v>
      </c>
      <c r="AY187" s="12" t="s">
        <v>120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2" t="s">
        <v>77</v>
      </c>
      <c r="BK187" s="181">
        <f>ROUND(I187*H187,2)</f>
        <v>0</v>
      </c>
      <c r="BL187" s="12" t="s">
        <v>129</v>
      </c>
      <c r="BM187" s="12" t="s">
        <v>628</v>
      </c>
    </row>
    <row r="188" spans="2:65" s="1" customFormat="1" ht="10.199999999999999">
      <c r="B188" s="29"/>
      <c r="C188" s="30"/>
      <c r="D188" s="182" t="s">
        <v>131</v>
      </c>
      <c r="E188" s="30"/>
      <c r="F188" s="183" t="s">
        <v>389</v>
      </c>
      <c r="G188" s="30"/>
      <c r="H188" s="30"/>
      <c r="I188" s="98"/>
      <c r="J188" s="30"/>
      <c r="K188" s="30"/>
      <c r="L188" s="33"/>
      <c r="M188" s="184"/>
      <c r="N188" s="55"/>
      <c r="O188" s="55"/>
      <c r="P188" s="55"/>
      <c r="Q188" s="55"/>
      <c r="R188" s="55"/>
      <c r="S188" s="55"/>
      <c r="T188" s="56"/>
      <c r="AT188" s="12" t="s">
        <v>131</v>
      </c>
      <c r="AU188" s="12" t="s">
        <v>79</v>
      </c>
    </row>
    <row r="189" spans="2:65" s="1" customFormat="1" ht="16.5" customHeight="1">
      <c r="B189" s="29"/>
      <c r="C189" s="169" t="s">
        <v>336</v>
      </c>
      <c r="D189" s="169" t="s">
        <v>123</v>
      </c>
      <c r="E189" s="170" t="s">
        <v>392</v>
      </c>
      <c r="F189" s="171" t="s">
        <v>393</v>
      </c>
      <c r="G189" s="172" t="s">
        <v>154</v>
      </c>
      <c r="H189" s="173">
        <v>3</v>
      </c>
      <c r="I189" s="174"/>
      <c r="J189" s="175">
        <f>ROUND(I189*H189,2)</f>
        <v>0</v>
      </c>
      <c r="K189" s="171" t="s">
        <v>1</v>
      </c>
      <c r="L189" s="176"/>
      <c r="M189" s="177" t="s">
        <v>1</v>
      </c>
      <c r="N189" s="178" t="s">
        <v>40</v>
      </c>
      <c r="O189" s="55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12" t="s">
        <v>128</v>
      </c>
      <c r="AT189" s="12" t="s">
        <v>123</v>
      </c>
      <c r="AU189" s="12" t="s">
        <v>79</v>
      </c>
      <c r="AY189" s="12" t="s">
        <v>120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2" t="s">
        <v>77</v>
      </c>
      <c r="BK189" s="181">
        <f>ROUND(I189*H189,2)</f>
        <v>0</v>
      </c>
      <c r="BL189" s="12" t="s">
        <v>129</v>
      </c>
      <c r="BM189" s="12" t="s">
        <v>629</v>
      </c>
    </row>
    <row r="190" spans="2:65" s="1" customFormat="1" ht="10.199999999999999">
      <c r="B190" s="29"/>
      <c r="C190" s="30"/>
      <c r="D190" s="182" t="s">
        <v>131</v>
      </c>
      <c r="E190" s="30"/>
      <c r="F190" s="183" t="s">
        <v>393</v>
      </c>
      <c r="G190" s="30"/>
      <c r="H190" s="30"/>
      <c r="I190" s="98"/>
      <c r="J190" s="30"/>
      <c r="K190" s="30"/>
      <c r="L190" s="33"/>
      <c r="M190" s="184"/>
      <c r="N190" s="55"/>
      <c r="O190" s="55"/>
      <c r="P190" s="55"/>
      <c r="Q190" s="55"/>
      <c r="R190" s="55"/>
      <c r="S190" s="55"/>
      <c r="T190" s="56"/>
      <c r="AT190" s="12" t="s">
        <v>131</v>
      </c>
      <c r="AU190" s="12" t="s">
        <v>79</v>
      </c>
    </row>
    <row r="191" spans="2:65" s="1" customFormat="1" ht="16.5" customHeight="1">
      <c r="B191" s="29"/>
      <c r="C191" s="169" t="s">
        <v>340</v>
      </c>
      <c r="D191" s="169" t="s">
        <v>123</v>
      </c>
      <c r="E191" s="170" t="s">
        <v>404</v>
      </c>
      <c r="F191" s="171" t="s">
        <v>405</v>
      </c>
      <c r="G191" s="172" t="s">
        <v>154</v>
      </c>
      <c r="H191" s="173">
        <v>1</v>
      </c>
      <c r="I191" s="174"/>
      <c r="J191" s="175">
        <f>ROUND(I191*H191,2)</f>
        <v>0</v>
      </c>
      <c r="K191" s="171" t="s">
        <v>1</v>
      </c>
      <c r="L191" s="176"/>
      <c r="M191" s="177" t="s">
        <v>1</v>
      </c>
      <c r="N191" s="178" t="s">
        <v>40</v>
      </c>
      <c r="O191" s="55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12" t="s">
        <v>128</v>
      </c>
      <c r="AT191" s="12" t="s">
        <v>123</v>
      </c>
      <c r="AU191" s="12" t="s">
        <v>79</v>
      </c>
      <c r="AY191" s="12" t="s">
        <v>120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2" t="s">
        <v>77</v>
      </c>
      <c r="BK191" s="181">
        <f>ROUND(I191*H191,2)</f>
        <v>0</v>
      </c>
      <c r="BL191" s="12" t="s">
        <v>129</v>
      </c>
      <c r="BM191" s="12" t="s">
        <v>630</v>
      </c>
    </row>
    <row r="192" spans="2:65" s="1" customFormat="1" ht="10.199999999999999">
      <c r="B192" s="29"/>
      <c r="C192" s="30"/>
      <c r="D192" s="182" t="s">
        <v>131</v>
      </c>
      <c r="E192" s="30"/>
      <c r="F192" s="183" t="s">
        <v>405</v>
      </c>
      <c r="G192" s="30"/>
      <c r="H192" s="30"/>
      <c r="I192" s="98"/>
      <c r="J192" s="30"/>
      <c r="K192" s="30"/>
      <c r="L192" s="33"/>
      <c r="M192" s="184"/>
      <c r="N192" s="55"/>
      <c r="O192" s="55"/>
      <c r="P192" s="55"/>
      <c r="Q192" s="55"/>
      <c r="R192" s="55"/>
      <c r="S192" s="55"/>
      <c r="T192" s="56"/>
      <c r="AT192" s="12" t="s">
        <v>131</v>
      </c>
      <c r="AU192" s="12" t="s">
        <v>79</v>
      </c>
    </row>
    <row r="193" spans="2:65" s="1" customFormat="1" ht="16.5" customHeight="1">
      <c r="B193" s="29"/>
      <c r="C193" s="185" t="s">
        <v>344</v>
      </c>
      <c r="D193" s="185" t="s">
        <v>132</v>
      </c>
      <c r="E193" s="186" t="s">
        <v>426</v>
      </c>
      <c r="F193" s="187" t="s">
        <v>427</v>
      </c>
      <c r="G193" s="188" t="s">
        <v>154</v>
      </c>
      <c r="H193" s="189">
        <v>24</v>
      </c>
      <c r="I193" s="190"/>
      <c r="J193" s="191">
        <f>ROUND(I193*H193,2)</f>
        <v>0</v>
      </c>
      <c r="K193" s="187" t="s">
        <v>127</v>
      </c>
      <c r="L193" s="33"/>
      <c r="M193" s="192" t="s">
        <v>1</v>
      </c>
      <c r="N193" s="193" t="s">
        <v>40</v>
      </c>
      <c r="O193" s="55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12" t="s">
        <v>129</v>
      </c>
      <c r="AT193" s="12" t="s">
        <v>132</v>
      </c>
      <c r="AU193" s="12" t="s">
        <v>79</v>
      </c>
      <c r="AY193" s="12" t="s">
        <v>120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2" t="s">
        <v>77</v>
      </c>
      <c r="BK193" s="181">
        <f>ROUND(I193*H193,2)</f>
        <v>0</v>
      </c>
      <c r="BL193" s="12" t="s">
        <v>129</v>
      </c>
      <c r="BM193" s="12" t="s">
        <v>631</v>
      </c>
    </row>
    <row r="194" spans="2:65" s="1" customFormat="1" ht="19.2">
      <c r="B194" s="29"/>
      <c r="C194" s="30"/>
      <c r="D194" s="182" t="s">
        <v>131</v>
      </c>
      <c r="E194" s="30"/>
      <c r="F194" s="183" t="s">
        <v>429</v>
      </c>
      <c r="G194" s="30"/>
      <c r="H194" s="30"/>
      <c r="I194" s="98"/>
      <c r="J194" s="30"/>
      <c r="K194" s="30"/>
      <c r="L194" s="33"/>
      <c r="M194" s="184"/>
      <c r="N194" s="55"/>
      <c r="O194" s="55"/>
      <c r="P194" s="55"/>
      <c r="Q194" s="55"/>
      <c r="R194" s="55"/>
      <c r="S194" s="55"/>
      <c r="T194" s="56"/>
      <c r="AT194" s="12" t="s">
        <v>131</v>
      </c>
      <c r="AU194" s="12" t="s">
        <v>79</v>
      </c>
    </row>
    <row r="195" spans="2:65" s="1" customFormat="1" ht="16.5" customHeight="1">
      <c r="B195" s="29"/>
      <c r="C195" s="169" t="s">
        <v>348</v>
      </c>
      <c r="D195" s="169" t="s">
        <v>123</v>
      </c>
      <c r="E195" s="170" t="s">
        <v>632</v>
      </c>
      <c r="F195" s="171" t="s">
        <v>633</v>
      </c>
      <c r="G195" s="172" t="s">
        <v>154</v>
      </c>
      <c r="H195" s="173">
        <v>6</v>
      </c>
      <c r="I195" s="174"/>
      <c r="J195" s="175">
        <f>ROUND(I195*H195,2)</f>
        <v>0</v>
      </c>
      <c r="K195" s="171" t="s">
        <v>1</v>
      </c>
      <c r="L195" s="176"/>
      <c r="M195" s="177" t="s">
        <v>1</v>
      </c>
      <c r="N195" s="178" t="s">
        <v>40</v>
      </c>
      <c r="O195" s="55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12" t="s">
        <v>128</v>
      </c>
      <c r="AT195" s="12" t="s">
        <v>123</v>
      </c>
      <c r="AU195" s="12" t="s">
        <v>79</v>
      </c>
      <c r="AY195" s="12" t="s">
        <v>120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2" t="s">
        <v>77</v>
      </c>
      <c r="BK195" s="181">
        <f>ROUND(I195*H195,2)</f>
        <v>0</v>
      </c>
      <c r="BL195" s="12" t="s">
        <v>129</v>
      </c>
      <c r="BM195" s="12" t="s">
        <v>634</v>
      </c>
    </row>
    <row r="196" spans="2:65" s="1" customFormat="1" ht="10.199999999999999">
      <c r="B196" s="29"/>
      <c r="C196" s="30"/>
      <c r="D196" s="182" t="s">
        <v>131</v>
      </c>
      <c r="E196" s="30"/>
      <c r="F196" s="183" t="s">
        <v>633</v>
      </c>
      <c r="G196" s="30"/>
      <c r="H196" s="30"/>
      <c r="I196" s="98"/>
      <c r="J196" s="30"/>
      <c r="K196" s="30"/>
      <c r="L196" s="33"/>
      <c r="M196" s="184"/>
      <c r="N196" s="55"/>
      <c r="O196" s="55"/>
      <c r="P196" s="55"/>
      <c r="Q196" s="55"/>
      <c r="R196" s="55"/>
      <c r="S196" s="55"/>
      <c r="T196" s="56"/>
      <c r="AT196" s="12" t="s">
        <v>131</v>
      </c>
      <c r="AU196" s="12" t="s">
        <v>79</v>
      </c>
    </row>
    <row r="197" spans="2:65" s="1" customFormat="1" ht="16.5" customHeight="1">
      <c r="B197" s="29"/>
      <c r="C197" s="169" t="s">
        <v>353</v>
      </c>
      <c r="D197" s="169" t="s">
        <v>123</v>
      </c>
      <c r="E197" s="170" t="s">
        <v>431</v>
      </c>
      <c r="F197" s="171" t="s">
        <v>432</v>
      </c>
      <c r="G197" s="172" t="s">
        <v>154</v>
      </c>
      <c r="H197" s="173">
        <v>18</v>
      </c>
      <c r="I197" s="174"/>
      <c r="J197" s="175">
        <f>ROUND(I197*H197,2)</f>
        <v>0</v>
      </c>
      <c r="K197" s="171" t="s">
        <v>1</v>
      </c>
      <c r="L197" s="176"/>
      <c r="M197" s="177" t="s">
        <v>1</v>
      </c>
      <c r="N197" s="178" t="s">
        <v>40</v>
      </c>
      <c r="O197" s="55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12" t="s">
        <v>128</v>
      </c>
      <c r="AT197" s="12" t="s">
        <v>123</v>
      </c>
      <c r="AU197" s="12" t="s">
        <v>79</v>
      </c>
      <c r="AY197" s="12" t="s">
        <v>120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2" t="s">
        <v>77</v>
      </c>
      <c r="BK197" s="181">
        <f>ROUND(I197*H197,2)</f>
        <v>0</v>
      </c>
      <c r="BL197" s="12" t="s">
        <v>129</v>
      </c>
      <c r="BM197" s="12" t="s">
        <v>635</v>
      </c>
    </row>
    <row r="198" spans="2:65" s="1" customFormat="1" ht="10.199999999999999">
      <c r="B198" s="29"/>
      <c r="C198" s="30"/>
      <c r="D198" s="182" t="s">
        <v>131</v>
      </c>
      <c r="E198" s="30"/>
      <c r="F198" s="183" t="s">
        <v>432</v>
      </c>
      <c r="G198" s="30"/>
      <c r="H198" s="30"/>
      <c r="I198" s="98"/>
      <c r="J198" s="30"/>
      <c r="K198" s="30"/>
      <c r="L198" s="33"/>
      <c r="M198" s="184"/>
      <c r="N198" s="55"/>
      <c r="O198" s="55"/>
      <c r="P198" s="55"/>
      <c r="Q198" s="55"/>
      <c r="R198" s="55"/>
      <c r="S198" s="55"/>
      <c r="T198" s="56"/>
      <c r="AT198" s="12" t="s">
        <v>131</v>
      </c>
      <c r="AU198" s="12" t="s">
        <v>79</v>
      </c>
    </row>
    <row r="199" spans="2:65" s="1" customFormat="1" ht="16.5" customHeight="1">
      <c r="B199" s="29"/>
      <c r="C199" s="185" t="s">
        <v>357</v>
      </c>
      <c r="D199" s="185" t="s">
        <v>132</v>
      </c>
      <c r="E199" s="186" t="s">
        <v>249</v>
      </c>
      <c r="F199" s="187" t="s">
        <v>250</v>
      </c>
      <c r="G199" s="188" t="s">
        <v>154</v>
      </c>
      <c r="H199" s="189">
        <v>4</v>
      </c>
      <c r="I199" s="190"/>
      <c r="J199" s="191">
        <f>ROUND(I199*H199,2)</f>
        <v>0</v>
      </c>
      <c r="K199" s="187" t="s">
        <v>127</v>
      </c>
      <c r="L199" s="33"/>
      <c r="M199" s="192" t="s">
        <v>1</v>
      </c>
      <c r="N199" s="193" t="s">
        <v>40</v>
      </c>
      <c r="O199" s="55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12" t="s">
        <v>129</v>
      </c>
      <c r="AT199" s="12" t="s">
        <v>132</v>
      </c>
      <c r="AU199" s="12" t="s">
        <v>79</v>
      </c>
      <c r="AY199" s="12" t="s">
        <v>120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2" t="s">
        <v>77</v>
      </c>
      <c r="BK199" s="181">
        <f>ROUND(I199*H199,2)</f>
        <v>0</v>
      </c>
      <c r="BL199" s="12" t="s">
        <v>129</v>
      </c>
      <c r="BM199" s="12" t="s">
        <v>636</v>
      </c>
    </row>
    <row r="200" spans="2:65" s="1" customFormat="1" ht="10.199999999999999">
      <c r="B200" s="29"/>
      <c r="C200" s="30"/>
      <c r="D200" s="182" t="s">
        <v>131</v>
      </c>
      <c r="E200" s="30"/>
      <c r="F200" s="183" t="s">
        <v>252</v>
      </c>
      <c r="G200" s="30"/>
      <c r="H200" s="30"/>
      <c r="I200" s="98"/>
      <c r="J200" s="30"/>
      <c r="K200" s="30"/>
      <c r="L200" s="33"/>
      <c r="M200" s="184"/>
      <c r="N200" s="55"/>
      <c r="O200" s="55"/>
      <c r="P200" s="55"/>
      <c r="Q200" s="55"/>
      <c r="R200" s="55"/>
      <c r="S200" s="55"/>
      <c r="T200" s="56"/>
      <c r="AT200" s="12" t="s">
        <v>131</v>
      </c>
      <c r="AU200" s="12" t="s">
        <v>79</v>
      </c>
    </row>
    <row r="201" spans="2:65" s="1" customFormat="1" ht="16.5" customHeight="1">
      <c r="B201" s="29"/>
      <c r="C201" s="169" t="s">
        <v>362</v>
      </c>
      <c r="D201" s="169" t="s">
        <v>123</v>
      </c>
      <c r="E201" s="170" t="s">
        <v>254</v>
      </c>
      <c r="F201" s="171" t="s">
        <v>255</v>
      </c>
      <c r="G201" s="172" t="s">
        <v>154</v>
      </c>
      <c r="H201" s="173">
        <v>4</v>
      </c>
      <c r="I201" s="174"/>
      <c r="J201" s="175">
        <f>ROUND(I201*H201,2)</f>
        <v>0</v>
      </c>
      <c r="K201" s="171" t="s">
        <v>127</v>
      </c>
      <c r="L201" s="176"/>
      <c r="M201" s="177" t="s">
        <v>1</v>
      </c>
      <c r="N201" s="178" t="s">
        <v>40</v>
      </c>
      <c r="O201" s="55"/>
      <c r="P201" s="179">
        <f>O201*H201</f>
        <v>0</v>
      </c>
      <c r="Q201" s="179">
        <v>4.0000000000000002E-4</v>
      </c>
      <c r="R201" s="179">
        <f>Q201*H201</f>
        <v>1.6000000000000001E-3</v>
      </c>
      <c r="S201" s="179">
        <v>0</v>
      </c>
      <c r="T201" s="180">
        <f>S201*H201</f>
        <v>0</v>
      </c>
      <c r="AR201" s="12" t="s">
        <v>128</v>
      </c>
      <c r="AT201" s="12" t="s">
        <v>123</v>
      </c>
      <c r="AU201" s="12" t="s">
        <v>79</v>
      </c>
      <c r="AY201" s="12" t="s">
        <v>120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2" t="s">
        <v>77</v>
      </c>
      <c r="BK201" s="181">
        <f>ROUND(I201*H201,2)</f>
        <v>0</v>
      </c>
      <c r="BL201" s="12" t="s">
        <v>129</v>
      </c>
      <c r="BM201" s="12" t="s">
        <v>637</v>
      </c>
    </row>
    <row r="202" spans="2:65" s="1" customFormat="1" ht="10.199999999999999">
      <c r="B202" s="29"/>
      <c r="C202" s="30"/>
      <c r="D202" s="182" t="s">
        <v>131</v>
      </c>
      <c r="E202" s="30"/>
      <c r="F202" s="183" t="s">
        <v>255</v>
      </c>
      <c r="G202" s="30"/>
      <c r="H202" s="30"/>
      <c r="I202" s="98"/>
      <c r="J202" s="30"/>
      <c r="K202" s="30"/>
      <c r="L202" s="33"/>
      <c r="M202" s="184"/>
      <c r="N202" s="55"/>
      <c r="O202" s="55"/>
      <c r="P202" s="55"/>
      <c r="Q202" s="55"/>
      <c r="R202" s="55"/>
      <c r="S202" s="55"/>
      <c r="T202" s="56"/>
      <c r="AT202" s="12" t="s">
        <v>131</v>
      </c>
      <c r="AU202" s="12" t="s">
        <v>79</v>
      </c>
    </row>
    <row r="203" spans="2:65" s="1" customFormat="1" ht="16.5" customHeight="1">
      <c r="B203" s="29"/>
      <c r="C203" s="185" t="s">
        <v>367</v>
      </c>
      <c r="D203" s="185" t="s">
        <v>132</v>
      </c>
      <c r="E203" s="186" t="s">
        <v>443</v>
      </c>
      <c r="F203" s="187" t="s">
        <v>444</v>
      </c>
      <c r="G203" s="188" t="s">
        <v>154</v>
      </c>
      <c r="H203" s="189">
        <v>6</v>
      </c>
      <c r="I203" s="190"/>
      <c r="J203" s="191">
        <f>ROUND(I203*H203,2)</f>
        <v>0</v>
      </c>
      <c r="K203" s="187" t="s">
        <v>127</v>
      </c>
      <c r="L203" s="33"/>
      <c r="M203" s="192" t="s">
        <v>1</v>
      </c>
      <c r="N203" s="193" t="s">
        <v>40</v>
      </c>
      <c r="O203" s="55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12" t="s">
        <v>129</v>
      </c>
      <c r="AT203" s="12" t="s">
        <v>132</v>
      </c>
      <c r="AU203" s="12" t="s">
        <v>79</v>
      </c>
      <c r="AY203" s="12" t="s">
        <v>120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2" t="s">
        <v>77</v>
      </c>
      <c r="BK203" s="181">
        <f>ROUND(I203*H203,2)</f>
        <v>0</v>
      </c>
      <c r="BL203" s="12" t="s">
        <v>129</v>
      </c>
      <c r="BM203" s="12" t="s">
        <v>638</v>
      </c>
    </row>
    <row r="204" spans="2:65" s="1" customFormat="1" ht="10.199999999999999">
      <c r="B204" s="29"/>
      <c r="C204" s="30"/>
      <c r="D204" s="182" t="s">
        <v>131</v>
      </c>
      <c r="E204" s="30"/>
      <c r="F204" s="183" t="s">
        <v>446</v>
      </c>
      <c r="G204" s="30"/>
      <c r="H204" s="30"/>
      <c r="I204" s="98"/>
      <c r="J204" s="30"/>
      <c r="K204" s="30"/>
      <c r="L204" s="33"/>
      <c r="M204" s="184"/>
      <c r="N204" s="55"/>
      <c r="O204" s="55"/>
      <c r="P204" s="55"/>
      <c r="Q204" s="55"/>
      <c r="R204" s="55"/>
      <c r="S204" s="55"/>
      <c r="T204" s="56"/>
      <c r="AT204" s="12" t="s">
        <v>131</v>
      </c>
      <c r="AU204" s="12" t="s">
        <v>79</v>
      </c>
    </row>
    <row r="205" spans="2:65" s="1" customFormat="1" ht="16.5" customHeight="1">
      <c r="B205" s="29"/>
      <c r="C205" s="169" t="s">
        <v>372</v>
      </c>
      <c r="D205" s="169" t="s">
        <v>123</v>
      </c>
      <c r="E205" s="170" t="s">
        <v>448</v>
      </c>
      <c r="F205" s="171" t="s">
        <v>449</v>
      </c>
      <c r="G205" s="172" t="s">
        <v>154</v>
      </c>
      <c r="H205" s="173">
        <v>6</v>
      </c>
      <c r="I205" s="174"/>
      <c r="J205" s="175">
        <f>ROUND(I205*H205,2)</f>
        <v>0</v>
      </c>
      <c r="K205" s="171" t="s">
        <v>1</v>
      </c>
      <c r="L205" s="176"/>
      <c r="M205" s="177" t="s">
        <v>1</v>
      </c>
      <c r="N205" s="178" t="s">
        <v>40</v>
      </c>
      <c r="O205" s="55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AR205" s="12" t="s">
        <v>128</v>
      </c>
      <c r="AT205" s="12" t="s">
        <v>123</v>
      </c>
      <c r="AU205" s="12" t="s">
        <v>79</v>
      </c>
      <c r="AY205" s="12" t="s">
        <v>120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2" t="s">
        <v>77</v>
      </c>
      <c r="BK205" s="181">
        <f>ROUND(I205*H205,2)</f>
        <v>0</v>
      </c>
      <c r="BL205" s="12" t="s">
        <v>129</v>
      </c>
      <c r="BM205" s="12" t="s">
        <v>639</v>
      </c>
    </row>
    <row r="206" spans="2:65" s="1" customFormat="1" ht="10.199999999999999">
      <c r="B206" s="29"/>
      <c r="C206" s="30"/>
      <c r="D206" s="182" t="s">
        <v>131</v>
      </c>
      <c r="E206" s="30"/>
      <c r="F206" s="183" t="s">
        <v>449</v>
      </c>
      <c r="G206" s="30"/>
      <c r="H206" s="30"/>
      <c r="I206" s="98"/>
      <c r="J206" s="30"/>
      <c r="K206" s="30"/>
      <c r="L206" s="33"/>
      <c r="M206" s="184"/>
      <c r="N206" s="55"/>
      <c r="O206" s="55"/>
      <c r="P206" s="55"/>
      <c r="Q206" s="55"/>
      <c r="R206" s="55"/>
      <c r="S206" s="55"/>
      <c r="T206" s="56"/>
      <c r="AT206" s="12" t="s">
        <v>131</v>
      </c>
      <c r="AU206" s="12" t="s">
        <v>79</v>
      </c>
    </row>
    <row r="207" spans="2:65" s="1" customFormat="1" ht="16.5" customHeight="1">
      <c r="B207" s="29"/>
      <c r="C207" s="185" t="s">
        <v>377</v>
      </c>
      <c r="D207" s="185" t="s">
        <v>132</v>
      </c>
      <c r="E207" s="186" t="s">
        <v>408</v>
      </c>
      <c r="F207" s="187" t="s">
        <v>409</v>
      </c>
      <c r="G207" s="188" t="s">
        <v>154</v>
      </c>
      <c r="H207" s="189">
        <v>12</v>
      </c>
      <c r="I207" s="190"/>
      <c r="J207" s="191">
        <f>ROUND(I207*H207,2)</f>
        <v>0</v>
      </c>
      <c r="K207" s="187" t="s">
        <v>127</v>
      </c>
      <c r="L207" s="33"/>
      <c r="M207" s="192" t="s">
        <v>1</v>
      </c>
      <c r="N207" s="193" t="s">
        <v>40</v>
      </c>
      <c r="O207" s="55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12" t="s">
        <v>129</v>
      </c>
      <c r="AT207" s="12" t="s">
        <v>132</v>
      </c>
      <c r="AU207" s="12" t="s">
        <v>79</v>
      </c>
      <c r="AY207" s="12" t="s">
        <v>120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2" t="s">
        <v>77</v>
      </c>
      <c r="BK207" s="181">
        <f>ROUND(I207*H207,2)</f>
        <v>0</v>
      </c>
      <c r="BL207" s="12" t="s">
        <v>129</v>
      </c>
      <c r="BM207" s="12" t="s">
        <v>640</v>
      </c>
    </row>
    <row r="208" spans="2:65" s="1" customFormat="1" ht="19.2">
      <c r="B208" s="29"/>
      <c r="C208" s="30"/>
      <c r="D208" s="182" t="s">
        <v>131</v>
      </c>
      <c r="E208" s="30"/>
      <c r="F208" s="183" t="s">
        <v>411</v>
      </c>
      <c r="G208" s="30"/>
      <c r="H208" s="30"/>
      <c r="I208" s="98"/>
      <c r="J208" s="30"/>
      <c r="K208" s="30"/>
      <c r="L208" s="33"/>
      <c r="M208" s="184"/>
      <c r="N208" s="55"/>
      <c r="O208" s="55"/>
      <c r="P208" s="55"/>
      <c r="Q208" s="55"/>
      <c r="R208" s="55"/>
      <c r="S208" s="55"/>
      <c r="T208" s="56"/>
      <c r="AT208" s="12" t="s">
        <v>131</v>
      </c>
      <c r="AU208" s="12" t="s">
        <v>79</v>
      </c>
    </row>
    <row r="209" spans="2:65" s="1" customFormat="1" ht="16.5" customHeight="1">
      <c r="B209" s="29"/>
      <c r="C209" s="185" t="s">
        <v>382</v>
      </c>
      <c r="D209" s="185" t="s">
        <v>132</v>
      </c>
      <c r="E209" s="186" t="s">
        <v>413</v>
      </c>
      <c r="F209" s="187" t="s">
        <v>414</v>
      </c>
      <c r="G209" s="188" t="s">
        <v>154</v>
      </c>
      <c r="H209" s="189">
        <v>44</v>
      </c>
      <c r="I209" s="190"/>
      <c r="J209" s="191">
        <f>ROUND(I209*H209,2)</f>
        <v>0</v>
      </c>
      <c r="K209" s="187" t="s">
        <v>127</v>
      </c>
      <c r="L209" s="33"/>
      <c r="M209" s="192" t="s">
        <v>1</v>
      </c>
      <c r="N209" s="193" t="s">
        <v>40</v>
      </c>
      <c r="O209" s="55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12" t="s">
        <v>129</v>
      </c>
      <c r="AT209" s="12" t="s">
        <v>132</v>
      </c>
      <c r="AU209" s="12" t="s">
        <v>79</v>
      </c>
      <c r="AY209" s="12" t="s">
        <v>120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2" t="s">
        <v>77</v>
      </c>
      <c r="BK209" s="181">
        <f>ROUND(I209*H209,2)</f>
        <v>0</v>
      </c>
      <c r="BL209" s="12" t="s">
        <v>129</v>
      </c>
      <c r="BM209" s="12" t="s">
        <v>641</v>
      </c>
    </row>
    <row r="210" spans="2:65" s="1" customFormat="1" ht="19.2">
      <c r="B210" s="29"/>
      <c r="C210" s="30"/>
      <c r="D210" s="182" t="s">
        <v>131</v>
      </c>
      <c r="E210" s="30"/>
      <c r="F210" s="183" t="s">
        <v>416</v>
      </c>
      <c r="G210" s="30"/>
      <c r="H210" s="30"/>
      <c r="I210" s="98"/>
      <c r="J210" s="30"/>
      <c r="K210" s="30"/>
      <c r="L210" s="33"/>
      <c r="M210" s="184"/>
      <c r="N210" s="55"/>
      <c r="O210" s="55"/>
      <c r="P210" s="55"/>
      <c r="Q210" s="55"/>
      <c r="R210" s="55"/>
      <c r="S210" s="55"/>
      <c r="T210" s="56"/>
      <c r="AT210" s="12" t="s">
        <v>131</v>
      </c>
      <c r="AU210" s="12" t="s">
        <v>79</v>
      </c>
    </row>
    <row r="211" spans="2:65" s="1" customFormat="1" ht="16.5" customHeight="1">
      <c r="B211" s="29"/>
      <c r="C211" s="169" t="s">
        <v>387</v>
      </c>
      <c r="D211" s="169" t="s">
        <v>123</v>
      </c>
      <c r="E211" s="170" t="s">
        <v>418</v>
      </c>
      <c r="F211" s="171" t="s">
        <v>419</v>
      </c>
      <c r="G211" s="172" t="s">
        <v>154</v>
      </c>
      <c r="H211" s="173">
        <v>56</v>
      </c>
      <c r="I211" s="174"/>
      <c r="J211" s="175">
        <f>ROUND(I211*H211,2)</f>
        <v>0</v>
      </c>
      <c r="K211" s="171" t="s">
        <v>1</v>
      </c>
      <c r="L211" s="176"/>
      <c r="M211" s="177" t="s">
        <v>1</v>
      </c>
      <c r="N211" s="178" t="s">
        <v>40</v>
      </c>
      <c r="O211" s="55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12" t="s">
        <v>128</v>
      </c>
      <c r="AT211" s="12" t="s">
        <v>123</v>
      </c>
      <c r="AU211" s="12" t="s">
        <v>79</v>
      </c>
      <c r="AY211" s="12" t="s">
        <v>120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2" t="s">
        <v>77</v>
      </c>
      <c r="BK211" s="181">
        <f>ROUND(I211*H211,2)</f>
        <v>0</v>
      </c>
      <c r="BL211" s="12" t="s">
        <v>129</v>
      </c>
      <c r="BM211" s="12" t="s">
        <v>642</v>
      </c>
    </row>
    <row r="212" spans="2:65" s="1" customFormat="1" ht="10.199999999999999">
      <c r="B212" s="29"/>
      <c r="C212" s="30"/>
      <c r="D212" s="182" t="s">
        <v>131</v>
      </c>
      <c r="E212" s="30"/>
      <c r="F212" s="183" t="s">
        <v>419</v>
      </c>
      <c r="G212" s="30"/>
      <c r="H212" s="30"/>
      <c r="I212" s="98"/>
      <c r="J212" s="30"/>
      <c r="K212" s="30"/>
      <c r="L212" s="33"/>
      <c r="M212" s="184"/>
      <c r="N212" s="55"/>
      <c r="O212" s="55"/>
      <c r="P212" s="55"/>
      <c r="Q212" s="55"/>
      <c r="R212" s="55"/>
      <c r="S212" s="55"/>
      <c r="T212" s="56"/>
      <c r="AT212" s="12" t="s">
        <v>131</v>
      </c>
      <c r="AU212" s="12" t="s">
        <v>79</v>
      </c>
    </row>
    <row r="213" spans="2:65" s="1" customFormat="1" ht="16.5" customHeight="1">
      <c r="B213" s="29"/>
      <c r="C213" s="169" t="s">
        <v>391</v>
      </c>
      <c r="D213" s="169" t="s">
        <v>123</v>
      </c>
      <c r="E213" s="170" t="s">
        <v>422</v>
      </c>
      <c r="F213" s="171" t="s">
        <v>423</v>
      </c>
      <c r="G213" s="172" t="s">
        <v>154</v>
      </c>
      <c r="H213" s="173">
        <v>56</v>
      </c>
      <c r="I213" s="174"/>
      <c r="J213" s="175">
        <f>ROUND(I213*H213,2)</f>
        <v>0</v>
      </c>
      <c r="K213" s="171" t="s">
        <v>1</v>
      </c>
      <c r="L213" s="176"/>
      <c r="M213" s="177" t="s">
        <v>1</v>
      </c>
      <c r="N213" s="178" t="s">
        <v>40</v>
      </c>
      <c r="O213" s="55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12" t="s">
        <v>128</v>
      </c>
      <c r="AT213" s="12" t="s">
        <v>123</v>
      </c>
      <c r="AU213" s="12" t="s">
        <v>79</v>
      </c>
      <c r="AY213" s="12" t="s">
        <v>120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2" t="s">
        <v>77</v>
      </c>
      <c r="BK213" s="181">
        <f>ROUND(I213*H213,2)</f>
        <v>0</v>
      </c>
      <c r="BL213" s="12" t="s">
        <v>129</v>
      </c>
      <c r="BM213" s="12" t="s">
        <v>643</v>
      </c>
    </row>
    <row r="214" spans="2:65" s="1" customFormat="1" ht="10.199999999999999">
      <c r="B214" s="29"/>
      <c r="C214" s="30"/>
      <c r="D214" s="182" t="s">
        <v>131</v>
      </c>
      <c r="E214" s="30"/>
      <c r="F214" s="183" t="s">
        <v>423</v>
      </c>
      <c r="G214" s="30"/>
      <c r="H214" s="30"/>
      <c r="I214" s="98"/>
      <c r="J214" s="30"/>
      <c r="K214" s="30"/>
      <c r="L214" s="33"/>
      <c r="M214" s="184"/>
      <c r="N214" s="55"/>
      <c r="O214" s="55"/>
      <c r="P214" s="55"/>
      <c r="Q214" s="55"/>
      <c r="R214" s="55"/>
      <c r="S214" s="55"/>
      <c r="T214" s="56"/>
      <c r="AT214" s="12" t="s">
        <v>131</v>
      </c>
      <c r="AU214" s="12" t="s">
        <v>79</v>
      </c>
    </row>
    <row r="215" spans="2:65" s="1" customFormat="1" ht="16.5" customHeight="1">
      <c r="B215" s="29"/>
      <c r="C215" s="185" t="s">
        <v>395</v>
      </c>
      <c r="D215" s="185" t="s">
        <v>132</v>
      </c>
      <c r="E215" s="186" t="s">
        <v>258</v>
      </c>
      <c r="F215" s="187" t="s">
        <v>259</v>
      </c>
      <c r="G215" s="188" t="s">
        <v>154</v>
      </c>
      <c r="H215" s="189">
        <v>1</v>
      </c>
      <c r="I215" s="190"/>
      <c r="J215" s="191">
        <f>ROUND(I215*H215,2)</f>
        <v>0</v>
      </c>
      <c r="K215" s="187" t="s">
        <v>127</v>
      </c>
      <c r="L215" s="33"/>
      <c r="M215" s="192" t="s">
        <v>1</v>
      </c>
      <c r="N215" s="193" t="s">
        <v>40</v>
      </c>
      <c r="O215" s="55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AR215" s="12" t="s">
        <v>129</v>
      </c>
      <c r="AT215" s="12" t="s">
        <v>132</v>
      </c>
      <c r="AU215" s="12" t="s">
        <v>79</v>
      </c>
      <c r="AY215" s="12" t="s">
        <v>120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2" t="s">
        <v>77</v>
      </c>
      <c r="BK215" s="181">
        <f>ROUND(I215*H215,2)</f>
        <v>0</v>
      </c>
      <c r="BL215" s="12" t="s">
        <v>129</v>
      </c>
      <c r="BM215" s="12" t="s">
        <v>644</v>
      </c>
    </row>
    <row r="216" spans="2:65" s="1" customFormat="1" ht="10.199999999999999">
      <c r="B216" s="29"/>
      <c r="C216" s="30"/>
      <c r="D216" s="182" t="s">
        <v>131</v>
      </c>
      <c r="E216" s="30"/>
      <c r="F216" s="183" t="s">
        <v>259</v>
      </c>
      <c r="G216" s="30"/>
      <c r="H216" s="30"/>
      <c r="I216" s="98"/>
      <c r="J216" s="30"/>
      <c r="K216" s="30"/>
      <c r="L216" s="33"/>
      <c r="M216" s="184"/>
      <c r="N216" s="55"/>
      <c r="O216" s="55"/>
      <c r="P216" s="55"/>
      <c r="Q216" s="55"/>
      <c r="R216" s="55"/>
      <c r="S216" s="55"/>
      <c r="T216" s="56"/>
      <c r="AT216" s="12" t="s">
        <v>131</v>
      </c>
      <c r="AU216" s="12" t="s">
        <v>79</v>
      </c>
    </row>
    <row r="217" spans="2:65" s="1" customFormat="1" ht="16.5" customHeight="1">
      <c r="B217" s="29"/>
      <c r="C217" s="185" t="s">
        <v>399</v>
      </c>
      <c r="D217" s="185" t="s">
        <v>132</v>
      </c>
      <c r="E217" s="186" t="s">
        <v>262</v>
      </c>
      <c r="F217" s="187" t="s">
        <v>263</v>
      </c>
      <c r="G217" s="188" t="s">
        <v>154</v>
      </c>
      <c r="H217" s="189">
        <v>1</v>
      </c>
      <c r="I217" s="190"/>
      <c r="J217" s="191">
        <f>ROUND(I217*H217,2)</f>
        <v>0</v>
      </c>
      <c r="K217" s="187" t="s">
        <v>127</v>
      </c>
      <c r="L217" s="33"/>
      <c r="M217" s="192" t="s">
        <v>1</v>
      </c>
      <c r="N217" s="193" t="s">
        <v>40</v>
      </c>
      <c r="O217" s="55"/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AR217" s="12" t="s">
        <v>129</v>
      </c>
      <c r="AT217" s="12" t="s">
        <v>132</v>
      </c>
      <c r="AU217" s="12" t="s">
        <v>79</v>
      </c>
      <c r="AY217" s="12" t="s">
        <v>120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2" t="s">
        <v>77</v>
      </c>
      <c r="BK217" s="181">
        <f>ROUND(I217*H217,2)</f>
        <v>0</v>
      </c>
      <c r="BL217" s="12" t="s">
        <v>129</v>
      </c>
      <c r="BM217" s="12" t="s">
        <v>645</v>
      </c>
    </row>
    <row r="218" spans="2:65" s="1" customFormat="1" ht="10.199999999999999">
      <c r="B218" s="29"/>
      <c r="C218" s="30"/>
      <c r="D218" s="182" t="s">
        <v>131</v>
      </c>
      <c r="E218" s="30"/>
      <c r="F218" s="183" t="s">
        <v>263</v>
      </c>
      <c r="G218" s="30"/>
      <c r="H218" s="30"/>
      <c r="I218" s="98"/>
      <c r="J218" s="30"/>
      <c r="K218" s="30"/>
      <c r="L218" s="33"/>
      <c r="M218" s="184"/>
      <c r="N218" s="55"/>
      <c r="O218" s="55"/>
      <c r="P218" s="55"/>
      <c r="Q218" s="55"/>
      <c r="R218" s="55"/>
      <c r="S218" s="55"/>
      <c r="T218" s="56"/>
      <c r="AT218" s="12" t="s">
        <v>131</v>
      </c>
      <c r="AU218" s="12" t="s">
        <v>79</v>
      </c>
    </row>
    <row r="219" spans="2:65" s="1" customFormat="1" ht="16.5" customHeight="1">
      <c r="B219" s="29"/>
      <c r="C219" s="185" t="s">
        <v>403</v>
      </c>
      <c r="D219" s="185" t="s">
        <v>132</v>
      </c>
      <c r="E219" s="186" t="s">
        <v>646</v>
      </c>
      <c r="F219" s="187" t="s">
        <v>647</v>
      </c>
      <c r="G219" s="188" t="s">
        <v>268</v>
      </c>
      <c r="H219" s="189">
        <v>1</v>
      </c>
      <c r="I219" s="190"/>
      <c r="J219" s="191">
        <f>ROUND(I219*H219,2)</f>
        <v>0</v>
      </c>
      <c r="K219" s="187" t="s">
        <v>1</v>
      </c>
      <c r="L219" s="33"/>
      <c r="M219" s="192" t="s">
        <v>1</v>
      </c>
      <c r="N219" s="193" t="s">
        <v>40</v>
      </c>
      <c r="O219" s="55"/>
      <c r="P219" s="179">
        <f>O219*H219</f>
        <v>0</v>
      </c>
      <c r="Q219" s="179">
        <v>0</v>
      </c>
      <c r="R219" s="179">
        <f>Q219*H219</f>
        <v>0</v>
      </c>
      <c r="S219" s="179">
        <v>0</v>
      </c>
      <c r="T219" s="180">
        <f>S219*H219</f>
        <v>0</v>
      </c>
      <c r="AR219" s="12" t="s">
        <v>129</v>
      </c>
      <c r="AT219" s="12" t="s">
        <v>132</v>
      </c>
      <c r="AU219" s="12" t="s">
        <v>79</v>
      </c>
      <c r="AY219" s="12" t="s">
        <v>120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2" t="s">
        <v>77</v>
      </c>
      <c r="BK219" s="181">
        <f>ROUND(I219*H219,2)</f>
        <v>0</v>
      </c>
      <c r="BL219" s="12" t="s">
        <v>129</v>
      </c>
      <c r="BM219" s="12" t="s">
        <v>648</v>
      </c>
    </row>
    <row r="220" spans="2:65" s="1" customFormat="1" ht="10.199999999999999">
      <c r="B220" s="29"/>
      <c r="C220" s="30"/>
      <c r="D220" s="182" t="s">
        <v>131</v>
      </c>
      <c r="E220" s="30"/>
      <c r="F220" s="183" t="s">
        <v>649</v>
      </c>
      <c r="G220" s="30"/>
      <c r="H220" s="30"/>
      <c r="I220" s="98"/>
      <c r="J220" s="30"/>
      <c r="K220" s="30"/>
      <c r="L220" s="33"/>
      <c r="M220" s="184"/>
      <c r="N220" s="55"/>
      <c r="O220" s="55"/>
      <c r="P220" s="55"/>
      <c r="Q220" s="55"/>
      <c r="R220" s="55"/>
      <c r="S220" s="55"/>
      <c r="T220" s="56"/>
      <c r="AT220" s="12" t="s">
        <v>131</v>
      </c>
      <c r="AU220" s="12" t="s">
        <v>79</v>
      </c>
    </row>
    <row r="221" spans="2:65" s="1" customFormat="1" ht="16.5" customHeight="1">
      <c r="B221" s="29"/>
      <c r="C221" s="185" t="s">
        <v>407</v>
      </c>
      <c r="D221" s="185" t="s">
        <v>132</v>
      </c>
      <c r="E221" s="186" t="s">
        <v>650</v>
      </c>
      <c r="F221" s="187" t="s">
        <v>651</v>
      </c>
      <c r="G221" s="188" t="s">
        <v>154</v>
      </c>
      <c r="H221" s="189">
        <v>1</v>
      </c>
      <c r="I221" s="190"/>
      <c r="J221" s="191">
        <f>ROUND(I221*H221,2)</f>
        <v>0</v>
      </c>
      <c r="K221" s="187" t="s">
        <v>1</v>
      </c>
      <c r="L221" s="33"/>
      <c r="M221" s="192" t="s">
        <v>1</v>
      </c>
      <c r="N221" s="193" t="s">
        <v>40</v>
      </c>
      <c r="O221" s="55"/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AR221" s="12" t="s">
        <v>129</v>
      </c>
      <c r="AT221" s="12" t="s">
        <v>132</v>
      </c>
      <c r="AU221" s="12" t="s">
        <v>79</v>
      </c>
      <c r="AY221" s="12" t="s">
        <v>120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2" t="s">
        <v>77</v>
      </c>
      <c r="BK221" s="181">
        <f>ROUND(I221*H221,2)</f>
        <v>0</v>
      </c>
      <c r="BL221" s="12" t="s">
        <v>129</v>
      </c>
      <c r="BM221" s="12" t="s">
        <v>652</v>
      </c>
    </row>
    <row r="222" spans="2:65" s="1" customFormat="1" ht="10.199999999999999">
      <c r="B222" s="29"/>
      <c r="C222" s="30"/>
      <c r="D222" s="182" t="s">
        <v>131</v>
      </c>
      <c r="E222" s="30"/>
      <c r="F222" s="183" t="s">
        <v>455</v>
      </c>
      <c r="G222" s="30"/>
      <c r="H222" s="30"/>
      <c r="I222" s="98"/>
      <c r="J222" s="30"/>
      <c r="K222" s="30"/>
      <c r="L222" s="33"/>
      <c r="M222" s="184"/>
      <c r="N222" s="55"/>
      <c r="O222" s="55"/>
      <c r="P222" s="55"/>
      <c r="Q222" s="55"/>
      <c r="R222" s="55"/>
      <c r="S222" s="55"/>
      <c r="T222" s="56"/>
      <c r="AT222" s="12" t="s">
        <v>131</v>
      </c>
      <c r="AU222" s="12" t="s">
        <v>79</v>
      </c>
    </row>
    <row r="223" spans="2:65" s="1" customFormat="1" ht="16.5" customHeight="1">
      <c r="B223" s="29"/>
      <c r="C223" s="185" t="s">
        <v>412</v>
      </c>
      <c r="D223" s="185" t="s">
        <v>132</v>
      </c>
      <c r="E223" s="186" t="s">
        <v>457</v>
      </c>
      <c r="F223" s="187" t="s">
        <v>458</v>
      </c>
      <c r="G223" s="188" t="s">
        <v>154</v>
      </c>
      <c r="H223" s="189">
        <v>1</v>
      </c>
      <c r="I223" s="190"/>
      <c r="J223" s="191">
        <f>ROUND(I223*H223,2)</f>
        <v>0</v>
      </c>
      <c r="K223" s="187" t="s">
        <v>1</v>
      </c>
      <c r="L223" s="33"/>
      <c r="M223" s="192" t="s">
        <v>1</v>
      </c>
      <c r="N223" s="193" t="s">
        <v>40</v>
      </c>
      <c r="O223" s="55"/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AR223" s="12" t="s">
        <v>129</v>
      </c>
      <c r="AT223" s="12" t="s">
        <v>132</v>
      </c>
      <c r="AU223" s="12" t="s">
        <v>79</v>
      </c>
      <c r="AY223" s="12" t="s">
        <v>120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2" t="s">
        <v>77</v>
      </c>
      <c r="BK223" s="181">
        <f>ROUND(I223*H223,2)</f>
        <v>0</v>
      </c>
      <c r="BL223" s="12" t="s">
        <v>129</v>
      </c>
      <c r="BM223" s="12" t="s">
        <v>653</v>
      </c>
    </row>
    <row r="224" spans="2:65" s="1" customFormat="1" ht="10.199999999999999">
      <c r="B224" s="29"/>
      <c r="C224" s="30"/>
      <c r="D224" s="182" t="s">
        <v>131</v>
      </c>
      <c r="E224" s="30"/>
      <c r="F224" s="183" t="s">
        <v>458</v>
      </c>
      <c r="G224" s="30"/>
      <c r="H224" s="30"/>
      <c r="I224" s="98"/>
      <c r="J224" s="30"/>
      <c r="K224" s="30"/>
      <c r="L224" s="33"/>
      <c r="M224" s="184"/>
      <c r="N224" s="55"/>
      <c r="O224" s="55"/>
      <c r="P224" s="55"/>
      <c r="Q224" s="55"/>
      <c r="R224" s="55"/>
      <c r="S224" s="55"/>
      <c r="T224" s="56"/>
      <c r="AT224" s="12" t="s">
        <v>131</v>
      </c>
      <c r="AU224" s="12" t="s">
        <v>79</v>
      </c>
    </row>
    <row r="225" spans="2:65" s="1" customFormat="1" ht="16.5" customHeight="1">
      <c r="B225" s="29"/>
      <c r="C225" s="185" t="s">
        <v>417</v>
      </c>
      <c r="D225" s="185" t="s">
        <v>132</v>
      </c>
      <c r="E225" s="186" t="s">
        <v>654</v>
      </c>
      <c r="F225" s="187" t="s">
        <v>655</v>
      </c>
      <c r="G225" s="188" t="s">
        <v>154</v>
      </c>
      <c r="H225" s="189">
        <v>1</v>
      </c>
      <c r="I225" s="190"/>
      <c r="J225" s="191">
        <f>ROUND(I225*H225,2)</f>
        <v>0</v>
      </c>
      <c r="K225" s="187" t="s">
        <v>1</v>
      </c>
      <c r="L225" s="33"/>
      <c r="M225" s="192" t="s">
        <v>1</v>
      </c>
      <c r="N225" s="193" t="s">
        <v>40</v>
      </c>
      <c r="O225" s="55"/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AR225" s="12" t="s">
        <v>129</v>
      </c>
      <c r="AT225" s="12" t="s">
        <v>132</v>
      </c>
      <c r="AU225" s="12" t="s">
        <v>79</v>
      </c>
      <c r="AY225" s="12" t="s">
        <v>120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2" t="s">
        <v>77</v>
      </c>
      <c r="BK225" s="181">
        <f>ROUND(I225*H225,2)</f>
        <v>0</v>
      </c>
      <c r="BL225" s="12" t="s">
        <v>129</v>
      </c>
      <c r="BM225" s="12" t="s">
        <v>656</v>
      </c>
    </row>
    <row r="226" spans="2:65" s="1" customFormat="1" ht="10.199999999999999">
      <c r="B226" s="29"/>
      <c r="C226" s="30"/>
      <c r="D226" s="182" t="s">
        <v>131</v>
      </c>
      <c r="E226" s="30"/>
      <c r="F226" s="183" t="s">
        <v>655</v>
      </c>
      <c r="G226" s="30"/>
      <c r="H226" s="30"/>
      <c r="I226" s="98"/>
      <c r="J226" s="30"/>
      <c r="K226" s="30"/>
      <c r="L226" s="33"/>
      <c r="M226" s="184"/>
      <c r="N226" s="55"/>
      <c r="O226" s="55"/>
      <c r="P226" s="55"/>
      <c r="Q226" s="55"/>
      <c r="R226" s="55"/>
      <c r="S226" s="55"/>
      <c r="T226" s="56"/>
      <c r="AT226" s="12" t="s">
        <v>131</v>
      </c>
      <c r="AU226" s="12" t="s">
        <v>79</v>
      </c>
    </row>
    <row r="227" spans="2:65" s="1" customFormat="1" ht="16.5" customHeight="1">
      <c r="B227" s="29"/>
      <c r="C227" s="185" t="s">
        <v>421</v>
      </c>
      <c r="D227" s="185" t="s">
        <v>132</v>
      </c>
      <c r="E227" s="186" t="s">
        <v>272</v>
      </c>
      <c r="F227" s="187" t="s">
        <v>273</v>
      </c>
      <c r="G227" s="188" t="s">
        <v>154</v>
      </c>
      <c r="H227" s="189">
        <v>1</v>
      </c>
      <c r="I227" s="190"/>
      <c r="J227" s="191">
        <f>ROUND(I227*H227,2)</f>
        <v>0</v>
      </c>
      <c r="K227" s="187" t="s">
        <v>1</v>
      </c>
      <c r="L227" s="33"/>
      <c r="M227" s="192" t="s">
        <v>1</v>
      </c>
      <c r="N227" s="193" t="s">
        <v>40</v>
      </c>
      <c r="O227" s="55"/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AR227" s="12" t="s">
        <v>129</v>
      </c>
      <c r="AT227" s="12" t="s">
        <v>132</v>
      </c>
      <c r="AU227" s="12" t="s">
        <v>79</v>
      </c>
      <c r="AY227" s="12" t="s">
        <v>120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12" t="s">
        <v>77</v>
      </c>
      <c r="BK227" s="181">
        <f>ROUND(I227*H227,2)</f>
        <v>0</v>
      </c>
      <c r="BL227" s="12" t="s">
        <v>129</v>
      </c>
      <c r="BM227" s="12" t="s">
        <v>657</v>
      </c>
    </row>
    <row r="228" spans="2:65" s="1" customFormat="1" ht="10.199999999999999">
      <c r="B228" s="29"/>
      <c r="C228" s="30"/>
      <c r="D228" s="182" t="s">
        <v>131</v>
      </c>
      <c r="E228" s="30"/>
      <c r="F228" s="183" t="s">
        <v>273</v>
      </c>
      <c r="G228" s="30"/>
      <c r="H228" s="30"/>
      <c r="I228" s="98"/>
      <c r="J228" s="30"/>
      <c r="K228" s="30"/>
      <c r="L228" s="33"/>
      <c r="M228" s="184"/>
      <c r="N228" s="55"/>
      <c r="O228" s="55"/>
      <c r="P228" s="55"/>
      <c r="Q228" s="55"/>
      <c r="R228" s="55"/>
      <c r="S228" s="55"/>
      <c r="T228" s="56"/>
      <c r="AT228" s="12" t="s">
        <v>131</v>
      </c>
      <c r="AU228" s="12" t="s">
        <v>79</v>
      </c>
    </row>
    <row r="229" spans="2:65" s="1" customFormat="1" ht="16.5" customHeight="1">
      <c r="B229" s="29"/>
      <c r="C229" s="185" t="s">
        <v>425</v>
      </c>
      <c r="D229" s="185" t="s">
        <v>132</v>
      </c>
      <c r="E229" s="186" t="s">
        <v>275</v>
      </c>
      <c r="F229" s="187" t="s">
        <v>658</v>
      </c>
      <c r="G229" s="188" t="s">
        <v>268</v>
      </c>
      <c r="H229" s="189">
        <v>1</v>
      </c>
      <c r="I229" s="190"/>
      <c r="J229" s="191">
        <f>ROUND(I229*H229,2)</f>
        <v>0</v>
      </c>
      <c r="K229" s="187" t="s">
        <v>1</v>
      </c>
      <c r="L229" s="33"/>
      <c r="M229" s="192" t="s">
        <v>1</v>
      </c>
      <c r="N229" s="193" t="s">
        <v>40</v>
      </c>
      <c r="O229" s="55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AR229" s="12" t="s">
        <v>129</v>
      </c>
      <c r="AT229" s="12" t="s">
        <v>132</v>
      </c>
      <c r="AU229" s="12" t="s">
        <v>79</v>
      </c>
      <c r="AY229" s="12" t="s">
        <v>120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2" t="s">
        <v>77</v>
      </c>
      <c r="BK229" s="181">
        <f>ROUND(I229*H229,2)</f>
        <v>0</v>
      </c>
      <c r="BL229" s="12" t="s">
        <v>129</v>
      </c>
      <c r="BM229" s="12" t="s">
        <v>659</v>
      </c>
    </row>
    <row r="230" spans="2:65" s="1" customFormat="1" ht="10.199999999999999">
      <c r="B230" s="29"/>
      <c r="C230" s="30"/>
      <c r="D230" s="182" t="s">
        <v>131</v>
      </c>
      <c r="E230" s="30"/>
      <c r="F230" s="183" t="s">
        <v>278</v>
      </c>
      <c r="G230" s="30"/>
      <c r="H230" s="30"/>
      <c r="I230" s="98"/>
      <c r="J230" s="30"/>
      <c r="K230" s="30"/>
      <c r="L230" s="33"/>
      <c r="M230" s="184"/>
      <c r="N230" s="55"/>
      <c r="O230" s="55"/>
      <c r="P230" s="55"/>
      <c r="Q230" s="55"/>
      <c r="R230" s="55"/>
      <c r="S230" s="55"/>
      <c r="T230" s="56"/>
      <c r="AT230" s="12" t="s">
        <v>131</v>
      </c>
      <c r="AU230" s="12" t="s">
        <v>79</v>
      </c>
    </row>
    <row r="231" spans="2:65" s="1" customFormat="1" ht="16.5" customHeight="1">
      <c r="B231" s="29"/>
      <c r="C231" s="185" t="s">
        <v>430</v>
      </c>
      <c r="D231" s="185" t="s">
        <v>132</v>
      </c>
      <c r="E231" s="186" t="s">
        <v>280</v>
      </c>
      <c r="F231" s="187" t="s">
        <v>660</v>
      </c>
      <c r="G231" s="188" t="s">
        <v>268</v>
      </c>
      <c r="H231" s="189">
        <v>1</v>
      </c>
      <c r="I231" s="190"/>
      <c r="J231" s="191">
        <f>ROUND(I231*H231,2)</f>
        <v>0</v>
      </c>
      <c r="K231" s="187" t="s">
        <v>1</v>
      </c>
      <c r="L231" s="33"/>
      <c r="M231" s="192" t="s">
        <v>1</v>
      </c>
      <c r="N231" s="193" t="s">
        <v>40</v>
      </c>
      <c r="O231" s="55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AR231" s="12" t="s">
        <v>129</v>
      </c>
      <c r="AT231" s="12" t="s">
        <v>132</v>
      </c>
      <c r="AU231" s="12" t="s">
        <v>79</v>
      </c>
      <c r="AY231" s="12" t="s">
        <v>120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2" t="s">
        <v>77</v>
      </c>
      <c r="BK231" s="181">
        <f>ROUND(I231*H231,2)</f>
        <v>0</v>
      </c>
      <c r="BL231" s="12" t="s">
        <v>129</v>
      </c>
      <c r="BM231" s="12" t="s">
        <v>661</v>
      </c>
    </row>
    <row r="232" spans="2:65" s="1" customFormat="1" ht="10.199999999999999">
      <c r="B232" s="29"/>
      <c r="C232" s="30"/>
      <c r="D232" s="182" t="s">
        <v>131</v>
      </c>
      <c r="E232" s="30"/>
      <c r="F232" s="183" t="s">
        <v>283</v>
      </c>
      <c r="G232" s="30"/>
      <c r="H232" s="30"/>
      <c r="I232" s="98"/>
      <c r="J232" s="30"/>
      <c r="K232" s="30"/>
      <c r="L232" s="33"/>
      <c r="M232" s="184"/>
      <c r="N232" s="55"/>
      <c r="O232" s="55"/>
      <c r="P232" s="55"/>
      <c r="Q232" s="55"/>
      <c r="R232" s="55"/>
      <c r="S232" s="55"/>
      <c r="T232" s="56"/>
      <c r="AT232" s="12" t="s">
        <v>131</v>
      </c>
      <c r="AU232" s="12" t="s">
        <v>79</v>
      </c>
    </row>
    <row r="233" spans="2:65" s="1" customFormat="1" ht="16.5" customHeight="1">
      <c r="B233" s="29"/>
      <c r="C233" s="185" t="s">
        <v>434</v>
      </c>
      <c r="D233" s="185" t="s">
        <v>132</v>
      </c>
      <c r="E233" s="186" t="s">
        <v>294</v>
      </c>
      <c r="F233" s="187" t="s">
        <v>295</v>
      </c>
      <c r="G233" s="188" t="s">
        <v>154</v>
      </c>
      <c r="H233" s="189">
        <v>4</v>
      </c>
      <c r="I233" s="190"/>
      <c r="J233" s="191">
        <f>ROUND(I233*H233,2)</f>
        <v>0</v>
      </c>
      <c r="K233" s="187" t="s">
        <v>1</v>
      </c>
      <c r="L233" s="33"/>
      <c r="M233" s="192" t="s">
        <v>1</v>
      </c>
      <c r="N233" s="193" t="s">
        <v>40</v>
      </c>
      <c r="O233" s="55"/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AR233" s="12" t="s">
        <v>129</v>
      </c>
      <c r="AT233" s="12" t="s">
        <v>132</v>
      </c>
      <c r="AU233" s="12" t="s">
        <v>79</v>
      </c>
      <c r="AY233" s="12" t="s">
        <v>120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2" t="s">
        <v>77</v>
      </c>
      <c r="BK233" s="181">
        <f>ROUND(I233*H233,2)</f>
        <v>0</v>
      </c>
      <c r="BL233" s="12" t="s">
        <v>129</v>
      </c>
      <c r="BM233" s="12" t="s">
        <v>662</v>
      </c>
    </row>
    <row r="234" spans="2:65" s="1" customFormat="1" ht="10.199999999999999">
      <c r="B234" s="29"/>
      <c r="C234" s="30"/>
      <c r="D234" s="182" t="s">
        <v>131</v>
      </c>
      <c r="E234" s="30"/>
      <c r="F234" s="183" t="s">
        <v>297</v>
      </c>
      <c r="G234" s="30"/>
      <c r="H234" s="30"/>
      <c r="I234" s="98"/>
      <c r="J234" s="30"/>
      <c r="K234" s="30"/>
      <c r="L234" s="33"/>
      <c r="M234" s="184"/>
      <c r="N234" s="55"/>
      <c r="O234" s="55"/>
      <c r="P234" s="55"/>
      <c r="Q234" s="55"/>
      <c r="R234" s="55"/>
      <c r="S234" s="55"/>
      <c r="T234" s="56"/>
      <c r="AT234" s="12" t="s">
        <v>131</v>
      </c>
      <c r="AU234" s="12" t="s">
        <v>79</v>
      </c>
    </row>
    <row r="235" spans="2:65" s="1" customFormat="1" ht="16.5" customHeight="1">
      <c r="B235" s="29"/>
      <c r="C235" s="169" t="s">
        <v>438</v>
      </c>
      <c r="D235" s="169" t="s">
        <v>123</v>
      </c>
      <c r="E235" s="170" t="s">
        <v>663</v>
      </c>
      <c r="F235" s="171" t="s">
        <v>664</v>
      </c>
      <c r="G235" s="172" t="s">
        <v>154</v>
      </c>
      <c r="H235" s="173">
        <v>1</v>
      </c>
      <c r="I235" s="174"/>
      <c r="J235" s="175">
        <f>ROUND(I235*H235,2)</f>
        <v>0</v>
      </c>
      <c r="K235" s="171" t="s">
        <v>1</v>
      </c>
      <c r="L235" s="176"/>
      <c r="M235" s="177" t="s">
        <v>1</v>
      </c>
      <c r="N235" s="178" t="s">
        <v>40</v>
      </c>
      <c r="O235" s="55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AR235" s="12" t="s">
        <v>128</v>
      </c>
      <c r="AT235" s="12" t="s">
        <v>123</v>
      </c>
      <c r="AU235" s="12" t="s">
        <v>79</v>
      </c>
      <c r="AY235" s="12" t="s">
        <v>120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2" t="s">
        <v>77</v>
      </c>
      <c r="BK235" s="181">
        <f>ROUND(I235*H235,2)</f>
        <v>0</v>
      </c>
      <c r="BL235" s="12" t="s">
        <v>129</v>
      </c>
      <c r="BM235" s="12" t="s">
        <v>665</v>
      </c>
    </row>
    <row r="236" spans="2:65" s="1" customFormat="1" ht="16.5" customHeight="1">
      <c r="B236" s="29"/>
      <c r="C236" s="169" t="s">
        <v>442</v>
      </c>
      <c r="D236" s="169" t="s">
        <v>123</v>
      </c>
      <c r="E236" s="170" t="s">
        <v>666</v>
      </c>
      <c r="F236" s="171" t="s">
        <v>667</v>
      </c>
      <c r="G236" s="172" t="s">
        <v>154</v>
      </c>
      <c r="H236" s="173">
        <v>1</v>
      </c>
      <c r="I236" s="174"/>
      <c r="J236" s="175">
        <f>ROUND(I236*H236,2)</f>
        <v>0</v>
      </c>
      <c r="K236" s="171" t="s">
        <v>1</v>
      </c>
      <c r="L236" s="176"/>
      <c r="M236" s="177" t="s">
        <v>1</v>
      </c>
      <c r="N236" s="178" t="s">
        <v>40</v>
      </c>
      <c r="O236" s="55"/>
      <c r="P236" s="179">
        <f>O236*H236</f>
        <v>0</v>
      </c>
      <c r="Q236" s="179">
        <v>0</v>
      </c>
      <c r="R236" s="179">
        <f>Q236*H236</f>
        <v>0</v>
      </c>
      <c r="S236" s="179">
        <v>0</v>
      </c>
      <c r="T236" s="180">
        <f>S236*H236</f>
        <v>0</v>
      </c>
      <c r="AR236" s="12" t="s">
        <v>128</v>
      </c>
      <c r="AT236" s="12" t="s">
        <v>123</v>
      </c>
      <c r="AU236" s="12" t="s">
        <v>79</v>
      </c>
      <c r="AY236" s="12" t="s">
        <v>120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2" t="s">
        <v>77</v>
      </c>
      <c r="BK236" s="181">
        <f>ROUND(I236*H236,2)</f>
        <v>0</v>
      </c>
      <c r="BL236" s="12" t="s">
        <v>129</v>
      </c>
      <c r="BM236" s="12" t="s">
        <v>668</v>
      </c>
    </row>
    <row r="237" spans="2:65" s="1" customFormat="1" ht="16.5" customHeight="1">
      <c r="B237" s="29"/>
      <c r="C237" s="169" t="s">
        <v>447</v>
      </c>
      <c r="D237" s="169" t="s">
        <v>123</v>
      </c>
      <c r="E237" s="170" t="s">
        <v>669</v>
      </c>
      <c r="F237" s="171" t="s">
        <v>308</v>
      </c>
      <c r="G237" s="172" t="s">
        <v>154</v>
      </c>
      <c r="H237" s="173">
        <v>1</v>
      </c>
      <c r="I237" s="174"/>
      <c r="J237" s="175">
        <f>ROUND(I237*H237,2)</f>
        <v>0</v>
      </c>
      <c r="K237" s="171" t="s">
        <v>1</v>
      </c>
      <c r="L237" s="176"/>
      <c r="M237" s="177" t="s">
        <v>1</v>
      </c>
      <c r="N237" s="178" t="s">
        <v>40</v>
      </c>
      <c r="O237" s="55"/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AR237" s="12" t="s">
        <v>128</v>
      </c>
      <c r="AT237" s="12" t="s">
        <v>123</v>
      </c>
      <c r="AU237" s="12" t="s">
        <v>79</v>
      </c>
      <c r="AY237" s="12" t="s">
        <v>120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2" t="s">
        <v>77</v>
      </c>
      <c r="BK237" s="181">
        <f>ROUND(I237*H237,2)</f>
        <v>0</v>
      </c>
      <c r="BL237" s="12" t="s">
        <v>129</v>
      </c>
      <c r="BM237" s="12" t="s">
        <v>670</v>
      </c>
    </row>
    <row r="238" spans="2:65" s="1" customFormat="1" ht="10.199999999999999">
      <c r="B238" s="29"/>
      <c r="C238" s="30"/>
      <c r="D238" s="182" t="s">
        <v>131</v>
      </c>
      <c r="E238" s="30"/>
      <c r="F238" s="183" t="s">
        <v>310</v>
      </c>
      <c r="G238" s="30"/>
      <c r="H238" s="30"/>
      <c r="I238" s="98"/>
      <c r="J238" s="30"/>
      <c r="K238" s="30"/>
      <c r="L238" s="33"/>
      <c r="M238" s="184"/>
      <c r="N238" s="55"/>
      <c r="O238" s="55"/>
      <c r="P238" s="55"/>
      <c r="Q238" s="55"/>
      <c r="R238" s="55"/>
      <c r="S238" s="55"/>
      <c r="T238" s="56"/>
      <c r="AT238" s="12" t="s">
        <v>131</v>
      </c>
      <c r="AU238" s="12" t="s">
        <v>79</v>
      </c>
    </row>
    <row r="239" spans="2:65" s="1" customFormat="1" ht="16.5" customHeight="1">
      <c r="B239" s="29"/>
      <c r="C239" s="169" t="s">
        <v>451</v>
      </c>
      <c r="D239" s="169" t="s">
        <v>123</v>
      </c>
      <c r="E239" s="170" t="s">
        <v>671</v>
      </c>
      <c r="F239" s="171" t="s">
        <v>672</v>
      </c>
      <c r="G239" s="172" t="s">
        <v>154</v>
      </c>
      <c r="H239" s="173">
        <v>1</v>
      </c>
      <c r="I239" s="174"/>
      <c r="J239" s="175">
        <f>ROUND(I239*H239,2)</f>
        <v>0</v>
      </c>
      <c r="K239" s="171" t="s">
        <v>1</v>
      </c>
      <c r="L239" s="176"/>
      <c r="M239" s="177" t="s">
        <v>1</v>
      </c>
      <c r="N239" s="178" t="s">
        <v>40</v>
      </c>
      <c r="O239" s="55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12" t="s">
        <v>128</v>
      </c>
      <c r="AT239" s="12" t="s">
        <v>123</v>
      </c>
      <c r="AU239" s="12" t="s">
        <v>79</v>
      </c>
      <c r="AY239" s="12" t="s">
        <v>120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2" t="s">
        <v>77</v>
      </c>
      <c r="BK239" s="181">
        <f>ROUND(I239*H239,2)</f>
        <v>0</v>
      </c>
      <c r="BL239" s="12" t="s">
        <v>129</v>
      </c>
      <c r="BM239" s="12" t="s">
        <v>673</v>
      </c>
    </row>
    <row r="240" spans="2:65" s="1" customFormat="1" ht="10.199999999999999">
      <c r="B240" s="29"/>
      <c r="C240" s="30"/>
      <c r="D240" s="182" t="s">
        <v>131</v>
      </c>
      <c r="E240" s="30"/>
      <c r="F240" s="183" t="s">
        <v>315</v>
      </c>
      <c r="G240" s="30"/>
      <c r="H240" s="30"/>
      <c r="I240" s="98"/>
      <c r="J240" s="30"/>
      <c r="K240" s="30"/>
      <c r="L240" s="33"/>
      <c r="M240" s="184"/>
      <c r="N240" s="55"/>
      <c r="O240" s="55"/>
      <c r="P240" s="55"/>
      <c r="Q240" s="55"/>
      <c r="R240" s="55"/>
      <c r="S240" s="55"/>
      <c r="T240" s="56"/>
      <c r="AT240" s="12" t="s">
        <v>131</v>
      </c>
      <c r="AU240" s="12" t="s">
        <v>79</v>
      </c>
    </row>
    <row r="241" spans="2:65" s="10" customFormat="1" ht="22.8" customHeight="1">
      <c r="B241" s="153"/>
      <c r="C241" s="154"/>
      <c r="D241" s="155" t="s">
        <v>68</v>
      </c>
      <c r="E241" s="167" t="s">
        <v>460</v>
      </c>
      <c r="F241" s="167" t="s">
        <v>674</v>
      </c>
      <c r="G241" s="154"/>
      <c r="H241" s="154"/>
      <c r="I241" s="157"/>
      <c r="J241" s="168">
        <f>BK241</f>
        <v>0</v>
      </c>
      <c r="K241" s="154"/>
      <c r="L241" s="159"/>
      <c r="M241" s="160"/>
      <c r="N241" s="161"/>
      <c r="O241" s="161"/>
      <c r="P241" s="162">
        <f>SUM(P242:P245)</f>
        <v>0</v>
      </c>
      <c r="Q241" s="161"/>
      <c r="R241" s="162">
        <f>SUM(R242:R245)</f>
        <v>0</v>
      </c>
      <c r="S241" s="161"/>
      <c r="T241" s="163">
        <f>SUM(T242:T245)</f>
        <v>0</v>
      </c>
      <c r="AR241" s="164" t="s">
        <v>79</v>
      </c>
      <c r="AT241" s="165" t="s">
        <v>68</v>
      </c>
      <c r="AU241" s="165" t="s">
        <v>77</v>
      </c>
      <c r="AY241" s="164" t="s">
        <v>120</v>
      </c>
      <c r="BK241" s="166">
        <f>SUM(BK242:BK245)</f>
        <v>0</v>
      </c>
    </row>
    <row r="242" spans="2:65" s="1" customFormat="1" ht="16.5" customHeight="1">
      <c r="B242" s="29"/>
      <c r="C242" s="185" t="s">
        <v>456</v>
      </c>
      <c r="D242" s="185" t="s">
        <v>132</v>
      </c>
      <c r="E242" s="186" t="s">
        <v>463</v>
      </c>
      <c r="F242" s="187" t="s">
        <v>464</v>
      </c>
      <c r="G242" s="188" t="s">
        <v>154</v>
      </c>
      <c r="H242" s="189">
        <v>1</v>
      </c>
      <c r="I242" s="190"/>
      <c r="J242" s="191">
        <f>ROUND(I242*H242,2)</f>
        <v>0</v>
      </c>
      <c r="K242" s="187" t="s">
        <v>1</v>
      </c>
      <c r="L242" s="33"/>
      <c r="M242" s="192" t="s">
        <v>1</v>
      </c>
      <c r="N242" s="193" t="s">
        <v>40</v>
      </c>
      <c r="O242" s="55"/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AR242" s="12" t="s">
        <v>129</v>
      </c>
      <c r="AT242" s="12" t="s">
        <v>132</v>
      </c>
      <c r="AU242" s="12" t="s">
        <v>79</v>
      </c>
      <c r="AY242" s="12" t="s">
        <v>120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2" t="s">
        <v>77</v>
      </c>
      <c r="BK242" s="181">
        <f>ROUND(I242*H242,2)</f>
        <v>0</v>
      </c>
      <c r="BL242" s="12" t="s">
        <v>129</v>
      </c>
      <c r="BM242" s="12" t="s">
        <v>675</v>
      </c>
    </row>
    <row r="243" spans="2:65" s="1" customFormat="1" ht="10.199999999999999">
      <c r="B243" s="29"/>
      <c r="C243" s="30"/>
      <c r="D243" s="182" t="s">
        <v>131</v>
      </c>
      <c r="E243" s="30"/>
      <c r="F243" s="183" t="s">
        <v>464</v>
      </c>
      <c r="G243" s="30"/>
      <c r="H243" s="30"/>
      <c r="I243" s="98"/>
      <c r="J243" s="30"/>
      <c r="K243" s="30"/>
      <c r="L243" s="33"/>
      <c r="M243" s="184"/>
      <c r="N243" s="55"/>
      <c r="O243" s="55"/>
      <c r="P243" s="55"/>
      <c r="Q243" s="55"/>
      <c r="R243" s="55"/>
      <c r="S243" s="55"/>
      <c r="T243" s="56"/>
      <c r="AT243" s="12" t="s">
        <v>131</v>
      </c>
      <c r="AU243" s="12" t="s">
        <v>79</v>
      </c>
    </row>
    <row r="244" spans="2:65" s="1" customFormat="1" ht="16.5" customHeight="1">
      <c r="B244" s="29"/>
      <c r="C244" s="185" t="s">
        <v>462</v>
      </c>
      <c r="D244" s="185" t="s">
        <v>132</v>
      </c>
      <c r="E244" s="186" t="s">
        <v>467</v>
      </c>
      <c r="F244" s="187" t="s">
        <v>468</v>
      </c>
      <c r="G244" s="188" t="s">
        <v>154</v>
      </c>
      <c r="H244" s="189">
        <v>1</v>
      </c>
      <c r="I244" s="190"/>
      <c r="J244" s="191">
        <f>ROUND(I244*H244,2)</f>
        <v>0</v>
      </c>
      <c r="K244" s="187" t="s">
        <v>1</v>
      </c>
      <c r="L244" s="33"/>
      <c r="M244" s="192" t="s">
        <v>1</v>
      </c>
      <c r="N244" s="193" t="s">
        <v>40</v>
      </c>
      <c r="O244" s="55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AR244" s="12" t="s">
        <v>129</v>
      </c>
      <c r="AT244" s="12" t="s">
        <v>132</v>
      </c>
      <c r="AU244" s="12" t="s">
        <v>79</v>
      </c>
      <c r="AY244" s="12" t="s">
        <v>120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2" t="s">
        <v>77</v>
      </c>
      <c r="BK244" s="181">
        <f>ROUND(I244*H244,2)</f>
        <v>0</v>
      </c>
      <c r="BL244" s="12" t="s">
        <v>129</v>
      </c>
      <c r="BM244" s="12" t="s">
        <v>676</v>
      </c>
    </row>
    <row r="245" spans="2:65" s="1" customFormat="1" ht="10.199999999999999">
      <c r="B245" s="29"/>
      <c r="C245" s="30"/>
      <c r="D245" s="182" t="s">
        <v>131</v>
      </c>
      <c r="E245" s="30"/>
      <c r="F245" s="183" t="s">
        <v>468</v>
      </c>
      <c r="G245" s="30"/>
      <c r="H245" s="30"/>
      <c r="I245" s="98"/>
      <c r="J245" s="30"/>
      <c r="K245" s="30"/>
      <c r="L245" s="33"/>
      <c r="M245" s="184"/>
      <c r="N245" s="55"/>
      <c r="O245" s="55"/>
      <c r="P245" s="55"/>
      <c r="Q245" s="55"/>
      <c r="R245" s="55"/>
      <c r="S245" s="55"/>
      <c r="T245" s="56"/>
      <c r="AT245" s="12" t="s">
        <v>131</v>
      </c>
      <c r="AU245" s="12" t="s">
        <v>79</v>
      </c>
    </row>
    <row r="246" spans="2:65" s="10" customFormat="1" ht="25.95" customHeight="1">
      <c r="B246" s="153"/>
      <c r="C246" s="154"/>
      <c r="D246" s="155" t="s">
        <v>68</v>
      </c>
      <c r="E246" s="156" t="s">
        <v>123</v>
      </c>
      <c r="F246" s="156" t="s">
        <v>470</v>
      </c>
      <c r="G246" s="154"/>
      <c r="H246" s="154"/>
      <c r="I246" s="157"/>
      <c r="J246" s="158">
        <f>BK246</f>
        <v>0</v>
      </c>
      <c r="K246" s="154"/>
      <c r="L246" s="159"/>
      <c r="M246" s="160"/>
      <c r="N246" s="161"/>
      <c r="O246" s="161"/>
      <c r="P246" s="162">
        <f>P247+P252</f>
        <v>0</v>
      </c>
      <c r="Q246" s="161"/>
      <c r="R246" s="162">
        <f>R247+R252</f>
        <v>1.755E-2</v>
      </c>
      <c r="S246" s="161"/>
      <c r="T246" s="163">
        <f>T247+T252</f>
        <v>0</v>
      </c>
      <c r="AR246" s="164" t="s">
        <v>137</v>
      </c>
      <c r="AT246" s="165" t="s">
        <v>68</v>
      </c>
      <c r="AU246" s="165" t="s">
        <v>69</v>
      </c>
      <c r="AY246" s="164" t="s">
        <v>120</v>
      </c>
      <c r="BK246" s="166">
        <f>BK247+BK252</f>
        <v>0</v>
      </c>
    </row>
    <row r="247" spans="2:65" s="10" customFormat="1" ht="22.8" customHeight="1">
      <c r="B247" s="153"/>
      <c r="C247" s="154"/>
      <c r="D247" s="155" t="s">
        <v>68</v>
      </c>
      <c r="E247" s="167" t="s">
        <v>471</v>
      </c>
      <c r="F247" s="167" t="s">
        <v>472</v>
      </c>
      <c r="G247" s="154"/>
      <c r="H247" s="154"/>
      <c r="I247" s="157"/>
      <c r="J247" s="168">
        <f>BK247</f>
        <v>0</v>
      </c>
      <c r="K247" s="154"/>
      <c r="L247" s="159"/>
      <c r="M247" s="160"/>
      <c r="N247" s="161"/>
      <c r="O247" s="161"/>
      <c r="P247" s="162">
        <f>SUM(P248:P251)</f>
        <v>0</v>
      </c>
      <c r="Q247" s="161"/>
      <c r="R247" s="162">
        <f>SUM(R248:R251)</f>
        <v>0</v>
      </c>
      <c r="S247" s="161"/>
      <c r="T247" s="163">
        <f>SUM(T248:T251)</f>
        <v>0</v>
      </c>
      <c r="AR247" s="164" t="s">
        <v>137</v>
      </c>
      <c r="AT247" s="165" t="s">
        <v>68</v>
      </c>
      <c r="AU247" s="165" t="s">
        <v>77</v>
      </c>
      <c r="AY247" s="164" t="s">
        <v>120</v>
      </c>
      <c r="BK247" s="166">
        <f>SUM(BK248:BK251)</f>
        <v>0</v>
      </c>
    </row>
    <row r="248" spans="2:65" s="1" customFormat="1" ht="16.5" customHeight="1">
      <c r="B248" s="29"/>
      <c r="C248" s="185" t="s">
        <v>466</v>
      </c>
      <c r="D248" s="185" t="s">
        <v>132</v>
      </c>
      <c r="E248" s="186" t="s">
        <v>474</v>
      </c>
      <c r="F248" s="187" t="s">
        <v>475</v>
      </c>
      <c r="G248" s="188" t="s">
        <v>154</v>
      </c>
      <c r="H248" s="189">
        <v>12</v>
      </c>
      <c r="I248" s="190"/>
      <c r="J248" s="191">
        <f>ROUND(I248*H248,2)</f>
        <v>0</v>
      </c>
      <c r="K248" s="187" t="s">
        <v>127</v>
      </c>
      <c r="L248" s="33"/>
      <c r="M248" s="192" t="s">
        <v>1</v>
      </c>
      <c r="N248" s="193" t="s">
        <v>40</v>
      </c>
      <c r="O248" s="55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12" t="s">
        <v>421</v>
      </c>
      <c r="AT248" s="12" t="s">
        <v>132</v>
      </c>
      <c r="AU248" s="12" t="s">
        <v>79</v>
      </c>
      <c r="AY248" s="12" t="s">
        <v>120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2" t="s">
        <v>77</v>
      </c>
      <c r="BK248" s="181">
        <f>ROUND(I248*H248,2)</f>
        <v>0</v>
      </c>
      <c r="BL248" s="12" t="s">
        <v>421</v>
      </c>
      <c r="BM248" s="12" t="s">
        <v>677</v>
      </c>
    </row>
    <row r="249" spans="2:65" s="1" customFormat="1" ht="10.199999999999999">
      <c r="B249" s="29"/>
      <c r="C249" s="30"/>
      <c r="D249" s="182" t="s">
        <v>131</v>
      </c>
      <c r="E249" s="30"/>
      <c r="F249" s="183" t="s">
        <v>678</v>
      </c>
      <c r="G249" s="30"/>
      <c r="H249" s="30"/>
      <c r="I249" s="98"/>
      <c r="J249" s="30"/>
      <c r="K249" s="30"/>
      <c r="L249" s="33"/>
      <c r="M249" s="184"/>
      <c r="N249" s="55"/>
      <c r="O249" s="55"/>
      <c r="P249" s="55"/>
      <c r="Q249" s="55"/>
      <c r="R249" s="55"/>
      <c r="S249" s="55"/>
      <c r="T249" s="56"/>
      <c r="AT249" s="12" t="s">
        <v>131</v>
      </c>
      <c r="AU249" s="12" t="s">
        <v>79</v>
      </c>
    </row>
    <row r="250" spans="2:65" s="1" customFormat="1" ht="16.5" customHeight="1">
      <c r="B250" s="29"/>
      <c r="C250" s="169" t="s">
        <v>473</v>
      </c>
      <c r="D250" s="169" t="s">
        <v>123</v>
      </c>
      <c r="E250" s="170" t="s">
        <v>479</v>
      </c>
      <c r="F250" s="171" t="s">
        <v>480</v>
      </c>
      <c r="G250" s="172" t="s">
        <v>154</v>
      </c>
      <c r="H250" s="173">
        <v>12</v>
      </c>
      <c r="I250" s="174"/>
      <c r="J250" s="175">
        <f>ROUND(I250*H250,2)</f>
        <v>0</v>
      </c>
      <c r="K250" s="171" t="s">
        <v>1</v>
      </c>
      <c r="L250" s="176"/>
      <c r="M250" s="177" t="s">
        <v>1</v>
      </c>
      <c r="N250" s="178" t="s">
        <v>40</v>
      </c>
      <c r="O250" s="55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12" t="s">
        <v>128</v>
      </c>
      <c r="AT250" s="12" t="s">
        <v>123</v>
      </c>
      <c r="AU250" s="12" t="s">
        <v>79</v>
      </c>
      <c r="AY250" s="12" t="s">
        <v>120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2" t="s">
        <v>77</v>
      </c>
      <c r="BK250" s="181">
        <f>ROUND(I250*H250,2)</f>
        <v>0</v>
      </c>
      <c r="BL250" s="12" t="s">
        <v>129</v>
      </c>
      <c r="BM250" s="12" t="s">
        <v>679</v>
      </c>
    </row>
    <row r="251" spans="2:65" s="1" customFormat="1" ht="10.199999999999999">
      <c r="B251" s="29"/>
      <c r="C251" s="30"/>
      <c r="D251" s="182" t="s">
        <v>131</v>
      </c>
      <c r="E251" s="30"/>
      <c r="F251" s="183" t="s">
        <v>482</v>
      </c>
      <c r="G251" s="30"/>
      <c r="H251" s="30"/>
      <c r="I251" s="98"/>
      <c r="J251" s="30"/>
      <c r="K251" s="30"/>
      <c r="L251" s="33"/>
      <c r="M251" s="184"/>
      <c r="N251" s="55"/>
      <c r="O251" s="55"/>
      <c r="P251" s="55"/>
      <c r="Q251" s="55"/>
      <c r="R251" s="55"/>
      <c r="S251" s="55"/>
      <c r="T251" s="56"/>
      <c r="AT251" s="12" t="s">
        <v>131</v>
      </c>
      <c r="AU251" s="12" t="s">
        <v>79</v>
      </c>
    </row>
    <row r="252" spans="2:65" s="10" customFormat="1" ht="22.8" customHeight="1">
      <c r="B252" s="153"/>
      <c r="C252" s="154"/>
      <c r="D252" s="155" t="s">
        <v>68</v>
      </c>
      <c r="E252" s="167" t="s">
        <v>483</v>
      </c>
      <c r="F252" s="167" t="s">
        <v>484</v>
      </c>
      <c r="G252" s="154"/>
      <c r="H252" s="154"/>
      <c r="I252" s="157"/>
      <c r="J252" s="168">
        <f>BK252</f>
        <v>0</v>
      </c>
      <c r="K252" s="154"/>
      <c r="L252" s="159"/>
      <c r="M252" s="160"/>
      <c r="N252" s="161"/>
      <c r="O252" s="161"/>
      <c r="P252" s="162">
        <f>SUM(P253:P265)</f>
        <v>0</v>
      </c>
      <c r="Q252" s="161"/>
      <c r="R252" s="162">
        <f>SUM(R253:R265)</f>
        <v>1.755E-2</v>
      </c>
      <c r="S252" s="161"/>
      <c r="T252" s="163">
        <f>SUM(T253:T265)</f>
        <v>0</v>
      </c>
      <c r="AR252" s="164" t="s">
        <v>137</v>
      </c>
      <c r="AT252" s="165" t="s">
        <v>68</v>
      </c>
      <c r="AU252" s="165" t="s">
        <v>77</v>
      </c>
      <c r="AY252" s="164" t="s">
        <v>120</v>
      </c>
      <c r="BK252" s="166">
        <f>SUM(BK253:BK265)</f>
        <v>0</v>
      </c>
    </row>
    <row r="253" spans="2:65" s="1" customFormat="1" ht="16.5" customHeight="1">
      <c r="B253" s="29"/>
      <c r="C253" s="185" t="s">
        <v>478</v>
      </c>
      <c r="D253" s="185" t="s">
        <v>132</v>
      </c>
      <c r="E253" s="186" t="s">
        <v>486</v>
      </c>
      <c r="F253" s="187" t="s">
        <v>487</v>
      </c>
      <c r="G253" s="188" t="s">
        <v>488</v>
      </c>
      <c r="H253" s="189">
        <v>0.22</v>
      </c>
      <c r="I253" s="190"/>
      <c r="J253" s="191">
        <f>ROUND(I253*H253,2)</f>
        <v>0</v>
      </c>
      <c r="K253" s="187" t="s">
        <v>127</v>
      </c>
      <c r="L253" s="33"/>
      <c r="M253" s="192" t="s">
        <v>1</v>
      </c>
      <c r="N253" s="193" t="s">
        <v>40</v>
      </c>
      <c r="O253" s="55"/>
      <c r="P253" s="179">
        <f>O253*H253</f>
        <v>0</v>
      </c>
      <c r="Q253" s="179">
        <v>0</v>
      </c>
      <c r="R253" s="179">
        <f>Q253*H253</f>
        <v>0</v>
      </c>
      <c r="S253" s="179">
        <v>0</v>
      </c>
      <c r="T253" s="180">
        <f>S253*H253</f>
        <v>0</v>
      </c>
      <c r="AR253" s="12" t="s">
        <v>421</v>
      </c>
      <c r="AT253" s="12" t="s">
        <v>132</v>
      </c>
      <c r="AU253" s="12" t="s">
        <v>79</v>
      </c>
      <c r="AY253" s="12" t="s">
        <v>120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2" t="s">
        <v>77</v>
      </c>
      <c r="BK253" s="181">
        <f>ROUND(I253*H253,2)</f>
        <v>0</v>
      </c>
      <c r="BL253" s="12" t="s">
        <v>421</v>
      </c>
      <c r="BM253" s="12" t="s">
        <v>680</v>
      </c>
    </row>
    <row r="254" spans="2:65" s="1" customFormat="1" ht="10.199999999999999">
      <c r="B254" s="29"/>
      <c r="C254" s="30"/>
      <c r="D254" s="182" t="s">
        <v>131</v>
      </c>
      <c r="E254" s="30"/>
      <c r="F254" s="183" t="s">
        <v>681</v>
      </c>
      <c r="G254" s="30"/>
      <c r="H254" s="30"/>
      <c r="I254" s="98"/>
      <c r="J254" s="30"/>
      <c r="K254" s="30"/>
      <c r="L254" s="33"/>
      <c r="M254" s="184"/>
      <c r="N254" s="55"/>
      <c r="O254" s="55"/>
      <c r="P254" s="55"/>
      <c r="Q254" s="55"/>
      <c r="R254" s="55"/>
      <c r="S254" s="55"/>
      <c r="T254" s="56"/>
      <c r="AT254" s="12" t="s">
        <v>131</v>
      </c>
      <c r="AU254" s="12" t="s">
        <v>79</v>
      </c>
    </row>
    <row r="255" spans="2:65" s="1" customFormat="1" ht="16.5" customHeight="1">
      <c r="B255" s="29"/>
      <c r="C255" s="185" t="s">
        <v>485</v>
      </c>
      <c r="D255" s="185" t="s">
        <v>132</v>
      </c>
      <c r="E255" s="186" t="s">
        <v>492</v>
      </c>
      <c r="F255" s="187" t="s">
        <v>493</v>
      </c>
      <c r="G255" s="188" t="s">
        <v>488</v>
      </c>
      <c r="H255" s="189">
        <v>2</v>
      </c>
      <c r="I255" s="190"/>
      <c r="J255" s="191">
        <f>ROUND(I255*H255,2)</f>
        <v>0</v>
      </c>
      <c r="K255" s="187" t="s">
        <v>127</v>
      </c>
      <c r="L255" s="33"/>
      <c r="M255" s="192" t="s">
        <v>1</v>
      </c>
      <c r="N255" s="193" t="s">
        <v>40</v>
      </c>
      <c r="O255" s="55"/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AR255" s="12" t="s">
        <v>421</v>
      </c>
      <c r="AT255" s="12" t="s">
        <v>132</v>
      </c>
      <c r="AU255" s="12" t="s">
        <v>79</v>
      </c>
      <c r="AY255" s="12" t="s">
        <v>120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2" t="s">
        <v>77</v>
      </c>
      <c r="BK255" s="181">
        <f>ROUND(I255*H255,2)</f>
        <v>0</v>
      </c>
      <c r="BL255" s="12" t="s">
        <v>421</v>
      </c>
      <c r="BM255" s="12" t="s">
        <v>682</v>
      </c>
    </row>
    <row r="256" spans="2:65" s="1" customFormat="1" ht="10.199999999999999">
      <c r="B256" s="29"/>
      <c r="C256" s="30"/>
      <c r="D256" s="182" t="s">
        <v>131</v>
      </c>
      <c r="E256" s="30"/>
      <c r="F256" s="183" t="s">
        <v>683</v>
      </c>
      <c r="G256" s="30"/>
      <c r="H256" s="30"/>
      <c r="I256" s="98"/>
      <c r="J256" s="30"/>
      <c r="K256" s="30"/>
      <c r="L256" s="33"/>
      <c r="M256" s="184"/>
      <c r="N256" s="55"/>
      <c r="O256" s="55"/>
      <c r="P256" s="55"/>
      <c r="Q256" s="55"/>
      <c r="R256" s="55"/>
      <c r="S256" s="55"/>
      <c r="T256" s="56"/>
      <c r="AT256" s="12" t="s">
        <v>131</v>
      </c>
      <c r="AU256" s="12" t="s">
        <v>79</v>
      </c>
    </row>
    <row r="257" spans="2:65" s="1" customFormat="1" ht="16.5" customHeight="1">
      <c r="B257" s="29"/>
      <c r="C257" s="185" t="s">
        <v>491</v>
      </c>
      <c r="D257" s="185" t="s">
        <v>132</v>
      </c>
      <c r="E257" s="186" t="s">
        <v>497</v>
      </c>
      <c r="F257" s="187" t="s">
        <v>498</v>
      </c>
      <c r="G257" s="188" t="s">
        <v>154</v>
      </c>
      <c r="H257" s="189">
        <v>85</v>
      </c>
      <c r="I257" s="190"/>
      <c r="J257" s="191">
        <f>ROUND(I257*H257,2)</f>
        <v>0</v>
      </c>
      <c r="K257" s="187" t="s">
        <v>127</v>
      </c>
      <c r="L257" s="33"/>
      <c r="M257" s="192" t="s">
        <v>1</v>
      </c>
      <c r="N257" s="193" t="s">
        <v>40</v>
      </c>
      <c r="O257" s="55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12" t="s">
        <v>421</v>
      </c>
      <c r="AT257" s="12" t="s">
        <v>132</v>
      </c>
      <c r="AU257" s="12" t="s">
        <v>79</v>
      </c>
      <c r="AY257" s="12" t="s">
        <v>120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2" t="s">
        <v>77</v>
      </c>
      <c r="BK257" s="181">
        <f>ROUND(I257*H257,2)</f>
        <v>0</v>
      </c>
      <c r="BL257" s="12" t="s">
        <v>421</v>
      </c>
      <c r="BM257" s="12" t="s">
        <v>684</v>
      </c>
    </row>
    <row r="258" spans="2:65" s="1" customFormat="1" ht="19.2">
      <c r="B258" s="29"/>
      <c r="C258" s="30"/>
      <c r="D258" s="182" t="s">
        <v>131</v>
      </c>
      <c r="E258" s="30"/>
      <c r="F258" s="183" t="s">
        <v>685</v>
      </c>
      <c r="G258" s="30"/>
      <c r="H258" s="30"/>
      <c r="I258" s="98"/>
      <c r="J258" s="30"/>
      <c r="K258" s="30"/>
      <c r="L258" s="33"/>
      <c r="M258" s="184"/>
      <c r="N258" s="55"/>
      <c r="O258" s="55"/>
      <c r="P258" s="55"/>
      <c r="Q258" s="55"/>
      <c r="R258" s="55"/>
      <c r="S258" s="55"/>
      <c r="T258" s="56"/>
      <c r="AT258" s="12" t="s">
        <v>131</v>
      </c>
      <c r="AU258" s="12" t="s">
        <v>79</v>
      </c>
    </row>
    <row r="259" spans="2:65" s="1" customFormat="1" ht="16.5" customHeight="1">
      <c r="B259" s="29"/>
      <c r="C259" s="185" t="s">
        <v>496</v>
      </c>
      <c r="D259" s="185" t="s">
        <v>132</v>
      </c>
      <c r="E259" s="186" t="s">
        <v>502</v>
      </c>
      <c r="F259" s="187" t="s">
        <v>503</v>
      </c>
      <c r="G259" s="188" t="s">
        <v>504</v>
      </c>
      <c r="H259" s="189">
        <v>16</v>
      </c>
      <c r="I259" s="190"/>
      <c r="J259" s="191">
        <f>ROUND(I259*H259,2)</f>
        <v>0</v>
      </c>
      <c r="K259" s="187" t="s">
        <v>127</v>
      </c>
      <c r="L259" s="33"/>
      <c r="M259" s="192" t="s">
        <v>1</v>
      </c>
      <c r="N259" s="193" t="s">
        <v>40</v>
      </c>
      <c r="O259" s="55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AR259" s="12" t="s">
        <v>421</v>
      </c>
      <c r="AT259" s="12" t="s">
        <v>132</v>
      </c>
      <c r="AU259" s="12" t="s">
        <v>79</v>
      </c>
      <c r="AY259" s="12" t="s">
        <v>120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2" t="s">
        <v>77</v>
      </c>
      <c r="BK259" s="181">
        <f>ROUND(I259*H259,2)</f>
        <v>0</v>
      </c>
      <c r="BL259" s="12" t="s">
        <v>421</v>
      </c>
      <c r="BM259" s="12" t="s">
        <v>686</v>
      </c>
    </row>
    <row r="260" spans="2:65" s="1" customFormat="1" ht="19.2">
      <c r="B260" s="29"/>
      <c r="C260" s="30"/>
      <c r="D260" s="182" t="s">
        <v>131</v>
      </c>
      <c r="E260" s="30"/>
      <c r="F260" s="183" t="s">
        <v>506</v>
      </c>
      <c r="G260" s="30"/>
      <c r="H260" s="30"/>
      <c r="I260" s="98"/>
      <c r="J260" s="30"/>
      <c r="K260" s="30"/>
      <c r="L260" s="33"/>
      <c r="M260" s="184"/>
      <c r="N260" s="55"/>
      <c r="O260" s="55"/>
      <c r="P260" s="55"/>
      <c r="Q260" s="55"/>
      <c r="R260" s="55"/>
      <c r="S260" s="55"/>
      <c r="T260" s="56"/>
      <c r="AT260" s="12" t="s">
        <v>131</v>
      </c>
      <c r="AU260" s="12" t="s">
        <v>79</v>
      </c>
    </row>
    <row r="261" spans="2:65" s="1" customFormat="1" ht="19.2">
      <c r="B261" s="29"/>
      <c r="C261" s="30"/>
      <c r="D261" s="182" t="s">
        <v>175</v>
      </c>
      <c r="E261" s="30"/>
      <c r="F261" s="194" t="s">
        <v>687</v>
      </c>
      <c r="G261" s="30"/>
      <c r="H261" s="30"/>
      <c r="I261" s="98"/>
      <c r="J261" s="30"/>
      <c r="K261" s="30"/>
      <c r="L261" s="33"/>
      <c r="M261" s="184"/>
      <c r="N261" s="55"/>
      <c r="O261" s="55"/>
      <c r="P261" s="55"/>
      <c r="Q261" s="55"/>
      <c r="R261" s="55"/>
      <c r="S261" s="55"/>
      <c r="T261" s="56"/>
      <c r="AT261" s="12" t="s">
        <v>175</v>
      </c>
      <c r="AU261" s="12" t="s">
        <v>79</v>
      </c>
    </row>
    <row r="262" spans="2:65" s="1" customFormat="1" ht="16.5" customHeight="1">
      <c r="B262" s="29"/>
      <c r="C262" s="185" t="s">
        <v>501</v>
      </c>
      <c r="D262" s="185" t="s">
        <v>132</v>
      </c>
      <c r="E262" s="186" t="s">
        <v>509</v>
      </c>
      <c r="F262" s="187" t="s">
        <v>510</v>
      </c>
      <c r="G262" s="188" t="s">
        <v>126</v>
      </c>
      <c r="H262" s="189">
        <v>117</v>
      </c>
      <c r="I262" s="190"/>
      <c r="J262" s="191">
        <f>ROUND(I262*H262,2)</f>
        <v>0</v>
      </c>
      <c r="K262" s="187" t="s">
        <v>127</v>
      </c>
      <c r="L262" s="33"/>
      <c r="M262" s="192" t="s">
        <v>1</v>
      </c>
      <c r="N262" s="193" t="s">
        <v>40</v>
      </c>
      <c r="O262" s="55"/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AR262" s="12" t="s">
        <v>421</v>
      </c>
      <c r="AT262" s="12" t="s">
        <v>132</v>
      </c>
      <c r="AU262" s="12" t="s">
        <v>79</v>
      </c>
      <c r="AY262" s="12" t="s">
        <v>120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2" t="s">
        <v>77</v>
      </c>
      <c r="BK262" s="181">
        <f>ROUND(I262*H262,2)</f>
        <v>0</v>
      </c>
      <c r="BL262" s="12" t="s">
        <v>421</v>
      </c>
      <c r="BM262" s="12" t="s">
        <v>688</v>
      </c>
    </row>
    <row r="263" spans="2:65" s="1" customFormat="1" ht="19.2">
      <c r="B263" s="29"/>
      <c r="C263" s="30"/>
      <c r="D263" s="182" t="s">
        <v>131</v>
      </c>
      <c r="E263" s="30"/>
      <c r="F263" s="183" t="s">
        <v>689</v>
      </c>
      <c r="G263" s="30"/>
      <c r="H263" s="30"/>
      <c r="I263" s="98"/>
      <c r="J263" s="30"/>
      <c r="K263" s="30"/>
      <c r="L263" s="33"/>
      <c r="M263" s="184"/>
      <c r="N263" s="55"/>
      <c r="O263" s="55"/>
      <c r="P263" s="55"/>
      <c r="Q263" s="55"/>
      <c r="R263" s="55"/>
      <c r="S263" s="55"/>
      <c r="T263" s="56"/>
      <c r="AT263" s="12" t="s">
        <v>131</v>
      </c>
      <c r="AU263" s="12" t="s">
        <v>79</v>
      </c>
    </row>
    <row r="264" spans="2:65" s="1" customFormat="1" ht="16.5" customHeight="1">
      <c r="B264" s="29"/>
      <c r="C264" s="185" t="s">
        <v>508</v>
      </c>
      <c r="D264" s="185" t="s">
        <v>132</v>
      </c>
      <c r="E264" s="186" t="s">
        <v>514</v>
      </c>
      <c r="F264" s="187" t="s">
        <v>515</v>
      </c>
      <c r="G264" s="188" t="s">
        <v>126</v>
      </c>
      <c r="H264" s="189">
        <v>117</v>
      </c>
      <c r="I264" s="190"/>
      <c r="J264" s="191">
        <f>ROUND(I264*H264,2)</f>
        <v>0</v>
      </c>
      <c r="K264" s="187" t="s">
        <v>127</v>
      </c>
      <c r="L264" s="33"/>
      <c r="M264" s="192" t="s">
        <v>1</v>
      </c>
      <c r="N264" s="193" t="s">
        <v>40</v>
      </c>
      <c r="O264" s="55"/>
      <c r="P264" s="179">
        <f>O264*H264</f>
        <v>0</v>
      </c>
      <c r="Q264" s="179">
        <v>1.4999999999999999E-4</v>
      </c>
      <c r="R264" s="179">
        <f>Q264*H264</f>
        <v>1.755E-2</v>
      </c>
      <c r="S264" s="179">
        <v>0</v>
      </c>
      <c r="T264" s="180">
        <f>S264*H264</f>
        <v>0</v>
      </c>
      <c r="AR264" s="12" t="s">
        <v>421</v>
      </c>
      <c r="AT264" s="12" t="s">
        <v>132</v>
      </c>
      <c r="AU264" s="12" t="s">
        <v>79</v>
      </c>
      <c r="AY264" s="12" t="s">
        <v>120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2" t="s">
        <v>77</v>
      </c>
      <c r="BK264" s="181">
        <f>ROUND(I264*H264,2)</f>
        <v>0</v>
      </c>
      <c r="BL264" s="12" t="s">
        <v>421</v>
      </c>
      <c r="BM264" s="12" t="s">
        <v>690</v>
      </c>
    </row>
    <row r="265" spans="2:65" s="1" customFormat="1" ht="10.199999999999999">
      <c r="B265" s="29"/>
      <c r="C265" s="30"/>
      <c r="D265" s="182" t="s">
        <v>131</v>
      </c>
      <c r="E265" s="30"/>
      <c r="F265" s="183" t="s">
        <v>691</v>
      </c>
      <c r="G265" s="30"/>
      <c r="H265" s="30"/>
      <c r="I265" s="98"/>
      <c r="J265" s="30"/>
      <c r="K265" s="30"/>
      <c r="L265" s="33"/>
      <c r="M265" s="184"/>
      <c r="N265" s="55"/>
      <c r="O265" s="55"/>
      <c r="P265" s="55"/>
      <c r="Q265" s="55"/>
      <c r="R265" s="55"/>
      <c r="S265" s="55"/>
      <c r="T265" s="56"/>
      <c r="AT265" s="12" t="s">
        <v>131</v>
      </c>
      <c r="AU265" s="12" t="s">
        <v>79</v>
      </c>
    </row>
    <row r="266" spans="2:65" s="10" customFormat="1" ht="25.95" customHeight="1">
      <c r="B266" s="153"/>
      <c r="C266" s="154"/>
      <c r="D266" s="155" t="s">
        <v>68</v>
      </c>
      <c r="E266" s="156" t="s">
        <v>518</v>
      </c>
      <c r="F266" s="156" t="s">
        <v>519</v>
      </c>
      <c r="G266" s="154"/>
      <c r="H266" s="154"/>
      <c r="I266" s="157"/>
      <c r="J266" s="158">
        <f>BK266</f>
        <v>0</v>
      </c>
      <c r="K266" s="154"/>
      <c r="L266" s="159"/>
      <c r="M266" s="160"/>
      <c r="N266" s="161"/>
      <c r="O266" s="161"/>
      <c r="P266" s="162">
        <f>SUM(P267:P268)</f>
        <v>0</v>
      </c>
      <c r="Q266" s="161"/>
      <c r="R266" s="162">
        <f>SUM(R267:R268)</f>
        <v>0</v>
      </c>
      <c r="S266" s="161"/>
      <c r="T266" s="163">
        <f>SUM(T267:T268)</f>
        <v>0</v>
      </c>
      <c r="AR266" s="164" t="s">
        <v>142</v>
      </c>
      <c r="AT266" s="165" t="s">
        <v>68</v>
      </c>
      <c r="AU266" s="165" t="s">
        <v>69</v>
      </c>
      <c r="AY266" s="164" t="s">
        <v>120</v>
      </c>
      <c r="BK266" s="166">
        <f>SUM(BK267:BK268)</f>
        <v>0</v>
      </c>
    </row>
    <row r="267" spans="2:65" s="1" customFormat="1" ht="16.5" customHeight="1">
      <c r="B267" s="29"/>
      <c r="C267" s="185" t="s">
        <v>513</v>
      </c>
      <c r="D267" s="185" t="s">
        <v>132</v>
      </c>
      <c r="E267" s="186" t="s">
        <v>521</v>
      </c>
      <c r="F267" s="187" t="s">
        <v>522</v>
      </c>
      <c r="G267" s="188" t="s">
        <v>523</v>
      </c>
      <c r="H267" s="189">
        <v>10</v>
      </c>
      <c r="I267" s="190"/>
      <c r="J267" s="191">
        <f>ROUND(I267*H267,2)</f>
        <v>0</v>
      </c>
      <c r="K267" s="187" t="s">
        <v>1</v>
      </c>
      <c r="L267" s="33"/>
      <c r="M267" s="192" t="s">
        <v>1</v>
      </c>
      <c r="N267" s="193" t="s">
        <v>40</v>
      </c>
      <c r="O267" s="55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AR267" s="12" t="s">
        <v>524</v>
      </c>
      <c r="AT267" s="12" t="s">
        <v>132</v>
      </c>
      <c r="AU267" s="12" t="s">
        <v>77</v>
      </c>
      <c r="AY267" s="12" t="s">
        <v>120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12" t="s">
        <v>77</v>
      </c>
      <c r="BK267" s="181">
        <f>ROUND(I267*H267,2)</f>
        <v>0</v>
      </c>
      <c r="BL267" s="12" t="s">
        <v>524</v>
      </c>
      <c r="BM267" s="12" t="s">
        <v>692</v>
      </c>
    </row>
    <row r="268" spans="2:65" s="1" customFormat="1" ht="10.199999999999999">
      <c r="B268" s="29"/>
      <c r="C268" s="30"/>
      <c r="D268" s="182" t="s">
        <v>131</v>
      </c>
      <c r="E268" s="30"/>
      <c r="F268" s="183" t="s">
        <v>526</v>
      </c>
      <c r="G268" s="30"/>
      <c r="H268" s="30"/>
      <c r="I268" s="98"/>
      <c r="J268" s="30"/>
      <c r="K268" s="30"/>
      <c r="L268" s="33"/>
      <c r="M268" s="184"/>
      <c r="N268" s="55"/>
      <c r="O268" s="55"/>
      <c r="P268" s="55"/>
      <c r="Q268" s="55"/>
      <c r="R268" s="55"/>
      <c r="S268" s="55"/>
      <c r="T268" s="56"/>
      <c r="AT268" s="12" t="s">
        <v>131</v>
      </c>
      <c r="AU268" s="12" t="s">
        <v>77</v>
      </c>
    </row>
    <row r="269" spans="2:65" s="10" customFormat="1" ht="25.95" customHeight="1">
      <c r="B269" s="153"/>
      <c r="C269" s="154"/>
      <c r="D269" s="155" t="s">
        <v>68</v>
      </c>
      <c r="E269" s="156" t="s">
        <v>527</v>
      </c>
      <c r="F269" s="156" t="s">
        <v>528</v>
      </c>
      <c r="G269" s="154"/>
      <c r="H269" s="154"/>
      <c r="I269" s="157"/>
      <c r="J269" s="158">
        <f>BK269</f>
        <v>0</v>
      </c>
      <c r="K269" s="154"/>
      <c r="L269" s="159"/>
      <c r="M269" s="160"/>
      <c r="N269" s="161"/>
      <c r="O269" s="161"/>
      <c r="P269" s="162">
        <f>SUM(P270:P273)</f>
        <v>0</v>
      </c>
      <c r="Q269" s="161"/>
      <c r="R269" s="162">
        <f>SUM(R270:R273)</f>
        <v>0</v>
      </c>
      <c r="S269" s="161"/>
      <c r="T269" s="163">
        <f>SUM(T270:T273)</f>
        <v>0</v>
      </c>
      <c r="AR269" s="164" t="s">
        <v>142</v>
      </c>
      <c r="AT269" s="165" t="s">
        <v>68</v>
      </c>
      <c r="AU269" s="165" t="s">
        <v>69</v>
      </c>
      <c r="AY269" s="164" t="s">
        <v>120</v>
      </c>
      <c r="BK269" s="166">
        <f>SUM(BK270:BK273)</f>
        <v>0</v>
      </c>
    </row>
    <row r="270" spans="2:65" s="1" customFormat="1" ht="16.5" customHeight="1">
      <c r="B270" s="29"/>
      <c r="C270" s="185" t="s">
        <v>520</v>
      </c>
      <c r="D270" s="185" t="s">
        <v>132</v>
      </c>
      <c r="E270" s="186" t="s">
        <v>530</v>
      </c>
      <c r="F270" s="187" t="s">
        <v>531</v>
      </c>
      <c r="G270" s="188" t="s">
        <v>154</v>
      </c>
      <c r="H270" s="189">
        <v>1</v>
      </c>
      <c r="I270" s="190"/>
      <c r="J270" s="191">
        <f>ROUND(I270*H270,2)</f>
        <v>0</v>
      </c>
      <c r="K270" s="187" t="s">
        <v>1</v>
      </c>
      <c r="L270" s="33"/>
      <c r="M270" s="192" t="s">
        <v>1</v>
      </c>
      <c r="N270" s="193" t="s">
        <v>40</v>
      </c>
      <c r="O270" s="55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12" t="s">
        <v>524</v>
      </c>
      <c r="AT270" s="12" t="s">
        <v>132</v>
      </c>
      <c r="AU270" s="12" t="s">
        <v>77</v>
      </c>
      <c r="AY270" s="12" t="s">
        <v>120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2" t="s">
        <v>77</v>
      </c>
      <c r="BK270" s="181">
        <f>ROUND(I270*H270,2)</f>
        <v>0</v>
      </c>
      <c r="BL270" s="12" t="s">
        <v>524</v>
      </c>
      <c r="BM270" s="12" t="s">
        <v>693</v>
      </c>
    </row>
    <row r="271" spans="2:65" s="1" customFormat="1" ht="10.199999999999999">
      <c r="B271" s="29"/>
      <c r="C271" s="30"/>
      <c r="D271" s="182" t="s">
        <v>131</v>
      </c>
      <c r="E271" s="30"/>
      <c r="F271" s="183" t="s">
        <v>531</v>
      </c>
      <c r="G271" s="30"/>
      <c r="H271" s="30"/>
      <c r="I271" s="98"/>
      <c r="J271" s="30"/>
      <c r="K271" s="30"/>
      <c r="L271" s="33"/>
      <c r="M271" s="184"/>
      <c r="N271" s="55"/>
      <c r="O271" s="55"/>
      <c r="P271" s="55"/>
      <c r="Q271" s="55"/>
      <c r="R271" s="55"/>
      <c r="S271" s="55"/>
      <c r="T271" s="56"/>
      <c r="AT271" s="12" t="s">
        <v>131</v>
      </c>
      <c r="AU271" s="12" t="s">
        <v>77</v>
      </c>
    </row>
    <row r="272" spans="2:65" s="1" customFormat="1" ht="16.5" customHeight="1">
      <c r="B272" s="29"/>
      <c r="C272" s="185" t="s">
        <v>529</v>
      </c>
      <c r="D272" s="185" t="s">
        <v>132</v>
      </c>
      <c r="E272" s="186" t="s">
        <v>534</v>
      </c>
      <c r="F272" s="187" t="s">
        <v>535</v>
      </c>
      <c r="G272" s="188" t="s">
        <v>154</v>
      </c>
      <c r="H272" s="189">
        <v>1</v>
      </c>
      <c r="I272" s="190"/>
      <c r="J272" s="191">
        <f>ROUND(I272*H272,2)</f>
        <v>0</v>
      </c>
      <c r="K272" s="187" t="s">
        <v>1</v>
      </c>
      <c r="L272" s="33"/>
      <c r="M272" s="192" t="s">
        <v>1</v>
      </c>
      <c r="N272" s="193" t="s">
        <v>40</v>
      </c>
      <c r="O272" s="55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12" t="s">
        <v>524</v>
      </c>
      <c r="AT272" s="12" t="s">
        <v>132</v>
      </c>
      <c r="AU272" s="12" t="s">
        <v>77</v>
      </c>
      <c r="AY272" s="12" t="s">
        <v>120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2" t="s">
        <v>77</v>
      </c>
      <c r="BK272" s="181">
        <f>ROUND(I272*H272,2)</f>
        <v>0</v>
      </c>
      <c r="BL272" s="12" t="s">
        <v>524</v>
      </c>
      <c r="BM272" s="12" t="s">
        <v>694</v>
      </c>
    </row>
    <row r="273" spans="2:65" s="1" customFormat="1" ht="10.199999999999999">
      <c r="B273" s="29"/>
      <c r="C273" s="30"/>
      <c r="D273" s="182" t="s">
        <v>131</v>
      </c>
      <c r="E273" s="30"/>
      <c r="F273" s="183" t="s">
        <v>535</v>
      </c>
      <c r="G273" s="30"/>
      <c r="H273" s="30"/>
      <c r="I273" s="98"/>
      <c r="J273" s="30"/>
      <c r="K273" s="30"/>
      <c r="L273" s="33"/>
      <c r="M273" s="184"/>
      <c r="N273" s="55"/>
      <c r="O273" s="55"/>
      <c r="P273" s="55"/>
      <c r="Q273" s="55"/>
      <c r="R273" s="55"/>
      <c r="S273" s="55"/>
      <c r="T273" s="56"/>
      <c r="AT273" s="12" t="s">
        <v>131</v>
      </c>
      <c r="AU273" s="12" t="s">
        <v>77</v>
      </c>
    </row>
    <row r="274" spans="2:65" s="10" customFormat="1" ht="25.95" customHeight="1">
      <c r="B274" s="153"/>
      <c r="C274" s="154"/>
      <c r="D274" s="155" t="s">
        <v>68</v>
      </c>
      <c r="E274" s="156" t="s">
        <v>528</v>
      </c>
      <c r="F274" s="156" t="s">
        <v>528</v>
      </c>
      <c r="G274" s="154"/>
      <c r="H274" s="154"/>
      <c r="I274" s="157"/>
      <c r="J274" s="158">
        <f>BK274</f>
        <v>0</v>
      </c>
      <c r="K274" s="154"/>
      <c r="L274" s="159"/>
      <c r="M274" s="160"/>
      <c r="N274" s="161"/>
      <c r="O274" s="161"/>
      <c r="P274" s="162">
        <f>P275</f>
        <v>0</v>
      </c>
      <c r="Q274" s="161"/>
      <c r="R274" s="162">
        <f>R275</f>
        <v>0</v>
      </c>
      <c r="S274" s="161"/>
      <c r="T274" s="163">
        <f>T275</f>
        <v>0</v>
      </c>
      <c r="AR274" s="164" t="s">
        <v>142</v>
      </c>
      <c r="AT274" s="165" t="s">
        <v>68</v>
      </c>
      <c r="AU274" s="165" t="s">
        <v>69</v>
      </c>
      <c r="AY274" s="164" t="s">
        <v>120</v>
      </c>
      <c r="BK274" s="166">
        <f>BK275</f>
        <v>0</v>
      </c>
    </row>
    <row r="275" spans="2:65" s="10" customFormat="1" ht="22.8" customHeight="1">
      <c r="B275" s="153"/>
      <c r="C275" s="154"/>
      <c r="D275" s="155" t="s">
        <v>68</v>
      </c>
      <c r="E275" s="167" t="s">
        <v>537</v>
      </c>
      <c r="F275" s="167" t="s">
        <v>538</v>
      </c>
      <c r="G275" s="154"/>
      <c r="H275" s="154"/>
      <c r="I275" s="157"/>
      <c r="J275" s="168">
        <f>BK275</f>
        <v>0</v>
      </c>
      <c r="K275" s="154"/>
      <c r="L275" s="159"/>
      <c r="M275" s="160"/>
      <c r="N275" s="161"/>
      <c r="O275" s="161"/>
      <c r="P275" s="162">
        <f>SUM(P276:P281)</f>
        <v>0</v>
      </c>
      <c r="Q275" s="161"/>
      <c r="R275" s="162">
        <f>SUM(R276:R281)</f>
        <v>0</v>
      </c>
      <c r="S275" s="161"/>
      <c r="T275" s="163">
        <f>SUM(T276:T281)</f>
        <v>0</v>
      </c>
      <c r="AR275" s="164" t="s">
        <v>142</v>
      </c>
      <c r="AT275" s="165" t="s">
        <v>68</v>
      </c>
      <c r="AU275" s="165" t="s">
        <v>77</v>
      </c>
      <c r="AY275" s="164" t="s">
        <v>120</v>
      </c>
      <c r="BK275" s="166">
        <f>SUM(BK276:BK281)</f>
        <v>0</v>
      </c>
    </row>
    <row r="276" spans="2:65" s="1" customFormat="1" ht="16.5" customHeight="1">
      <c r="B276" s="29"/>
      <c r="C276" s="185" t="s">
        <v>533</v>
      </c>
      <c r="D276" s="185" t="s">
        <v>132</v>
      </c>
      <c r="E276" s="186" t="s">
        <v>540</v>
      </c>
      <c r="F276" s="187" t="s">
        <v>541</v>
      </c>
      <c r="G276" s="188" t="s">
        <v>542</v>
      </c>
      <c r="H276" s="189">
        <v>1</v>
      </c>
      <c r="I276" s="190"/>
      <c r="J276" s="191">
        <f>ROUND(I276*H276,2)</f>
        <v>0</v>
      </c>
      <c r="K276" s="187" t="s">
        <v>1</v>
      </c>
      <c r="L276" s="33"/>
      <c r="M276" s="192" t="s">
        <v>1</v>
      </c>
      <c r="N276" s="193" t="s">
        <v>40</v>
      </c>
      <c r="O276" s="55"/>
      <c r="P276" s="179">
        <f>O276*H276</f>
        <v>0</v>
      </c>
      <c r="Q276" s="179">
        <v>0</v>
      </c>
      <c r="R276" s="179">
        <f>Q276*H276</f>
        <v>0</v>
      </c>
      <c r="S276" s="179">
        <v>0</v>
      </c>
      <c r="T276" s="180">
        <f>S276*H276</f>
        <v>0</v>
      </c>
      <c r="AR276" s="12" t="s">
        <v>524</v>
      </c>
      <c r="AT276" s="12" t="s">
        <v>132</v>
      </c>
      <c r="AU276" s="12" t="s">
        <v>79</v>
      </c>
      <c r="AY276" s="12" t="s">
        <v>120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2" t="s">
        <v>77</v>
      </c>
      <c r="BK276" s="181">
        <f>ROUND(I276*H276,2)</f>
        <v>0</v>
      </c>
      <c r="BL276" s="12" t="s">
        <v>524</v>
      </c>
      <c r="BM276" s="12" t="s">
        <v>695</v>
      </c>
    </row>
    <row r="277" spans="2:65" s="1" customFormat="1" ht="10.199999999999999">
      <c r="B277" s="29"/>
      <c r="C277" s="30"/>
      <c r="D277" s="182" t="s">
        <v>131</v>
      </c>
      <c r="E277" s="30"/>
      <c r="F277" s="183" t="s">
        <v>541</v>
      </c>
      <c r="G277" s="30"/>
      <c r="H277" s="30"/>
      <c r="I277" s="98"/>
      <c r="J277" s="30"/>
      <c r="K277" s="30"/>
      <c r="L277" s="33"/>
      <c r="M277" s="184"/>
      <c r="N277" s="55"/>
      <c r="O277" s="55"/>
      <c r="P277" s="55"/>
      <c r="Q277" s="55"/>
      <c r="R277" s="55"/>
      <c r="S277" s="55"/>
      <c r="T277" s="56"/>
      <c r="AT277" s="12" t="s">
        <v>131</v>
      </c>
      <c r="AU277" s="12" t="s">
        <v>79</v>
      </c>
    </row>
    <row r="278" spans="2:65" s="1" customFormat="1" ht="16.5" customHeight="1">
      <c r="B278" s="29"/>
      <c r="C278" s="185" t="s">
        <v>539</v>
      </c>
      <c r="D278" s="185" t="s">
        <v>132</v>
      </c>
      <c r="E278" s="186" t="s">
        <v>545</v>
      </c>
      <c r="F278" s="187" t="s">
        <v>546</v>
      </c>
      <c r="G278" s="188" t="s">
        <v>542</v>
      </c>
      <c r="H278" s="189">
        <v>1</v>
      </c>
      <c r="I278" s="190"/>
      <c r="J278" s="191">
        <f>ROUND(I278*H278,2)</f>
        <v>0</v>
      </c>
      <c r="K278" s="187" t="s">
        <v>1</v>
      </c>
      <c r="L278" s="33"/>
      <c r="M278" s="192" t="s">
        <v>1</v>
      </c>
      <c r="N278" s="193" t="s">
        <v>40</v>
      </c>
      <c r="O278" s="55"/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AR278" s="12" t="s">
        <v>524</v>
      </c>
      <c r="AT278" s="12" t="s">
        <v>132</v>
      </c>
      <c r="AU278" s="12" t="s">
        <v>79</v>
      </c>
      <c r="AY278" s="12" t="s">
        <v>120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2" t="s">
        <v>77</v>
      </c>
      <c r="BK278" s="181">
        <f>ROUND(I278*H278,2)</f>
        <v>0</v>
      </c>
      <c r="BL278" s="12" t="s">
        <v>524</v>
      </c>
      <c r="BM278" s="12" t="s">
        <v>696</v>
      </c>
    </row>
    <row r="279" spans="2:65" s="1" customFormat="1" ht="10.199999999999999">
      <c r="B279" s="29"/>
      <c r="C279" s="30"/>
      <c r="D279" s="182" t="s">
        <v>131</v>
      </c>
      <c r="E279" s="30"/>
      <c r="F279" s="183" t="s">
        <v>546</v>
      </c>
      <c r="G279" s="30"/>
      <c r="H279" s="30"/>
      <c r="I279" s="98"/>
      <c r="J279" s="30"/>
      <c r="K279" s="30"/>
      <c r="L279" s="33"/>
      <c r="M279" s="184"/>
      <c r="N279" s="55"/>
      <c r="O279" s="55"/>
      <c r="P279" s="55"/>
      <c r="Q279" s="55"/>
      <c r="R279" s="55"/>
      <c r="S279" s="55"/>
      <c r="T279" s="56"/>
      <c r="AT279" s="12" t="s">
        <v>131</v>
      </c>
      <c r="AU279" s="12" t="s">
        <v>79</v>
      </c>
    </row>
    <row r="280" spans="2:65" s="1" customFormat="1" ht="16.5" customHeight="1">
      <c r="B280" s="29"/>
      <c r="C280" s="185" t="s">
        <v>544</v>
      </c>
      <c r="D280" s="185" t="s">
        <v>132</v>
      </c>
      <c r="E280" s="186" t="s">
        <v>549</v>
      </c>
      <c r="F280" s="187" t="s">
        <v>550</v>
      </c>
      <c r="G280" s="188" t="s">
        <v>542</v>
      </c>
      <c r="H280" s="189">
        <v>1</v>
      </c>
      <c r="I280" s="190"/>
      <c r="J280" s="191">
        <f>ROUND(I280*H280,2)</f>
        <v>0</v>
      </c>
      <c r="K280" s="187" t="s">
        <v>1</v>
      </c>
      <c r="L280" s="33"/>
      <c r="M280" s="192" t="s">
        <v>1</v>
      </c>
      <c r="N280" s="193" t="s">
        <v>40</v>
      </c>
      <c r="O280" s="55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12" t="s">
        <v>524</v>
      </c>
      <c r="AT280" s="12" t="s">
        <v>132</v>
      </c>
      <c r="AU280" s="12" t="s">
        <v>79</v>
      </c>
      <c r="AY280" s="12" t="s">
        <v>120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2" t="s">
        <v>77</v>
      </c>
      <c r="BK280" s="181">
        <f>ROUND(I280*H280,2)</f>
        <v>0</v>
      </c>
      <c r="BL280" s="12" t="s">
        <v>524</v>
      </c>
      <c r="BM280" s="12" t="s">
        <v>697</v>
      </c>
    </row>
    <row r="281" spans="2:65" s="1" customFormat="1" ht="10.199999999999999">
      <c r="B281" s="29"/>
      <c r="C281" s="30"/>
      <c r="D281" s="182" t="s">
        <v>131</v>
      </c>
      <c r="E281" s="30"/>
      <c r="F281" s="183" t="s">
        <v>550</v>
      </c>
      <c r="G281" s="30"/>
      <c r="H281" s="30"/>
      <c r="I281" s="98"/>
      <c r="J281" s="30"/>
      <c r="K281" s="30"/>
      <c r="L281" s="33"/>
      <c r="M281" s="184"/>
      <c r="N281" s="55"/>
      <c r="O281" s="55"/>
      <c r="P281" s="55"/>
      <c r="Q281" s="55"/>
      <c r="R281" s="55"/>
      <c r="S281" s="55"/>
      <c r="T281" s="56"/>
      <c r="AT281" s="12" t="s">
        <v>131</v>
      </c>
      <c r="AU281" s="12" t="s">
        <v>79</v>
      </c>
    </row>
    <row r="282" spans="2:65" s="10" customFormat="1" ht="25.95" customHeight="1">
      <c r="B282" s="153"/>
      <c r="C282" s="154"/>
      <c r="D282" s="155" t="s">
        <v>68</v>
      </c>
      <c r="E282" s="156" t="s">
        <v>552</v>
      </c>
      <c r="F282" s="156" t="s">
        <v>553</v>
      </c>
      <c r="G282" s="154"/>
      <c r="H282" s="154"/>
      <c r="I282" s="157"/>
      <c r="J282" s="158">
        <f>BK282</f>
        <v>0</v>
      </c>
      <c r="K282" s="154"/>
      <c r="L282" s="159"/>
      <c r="M282" s="160"/>
      <c r="N282" s="161"/>
      <c r="O282" s="161"/>
      <c r="P282" s="162">
        <f>SUM(P283:P284)</f>
        <v>0</v>
      </c>
      <c r="Q282" s="161"/>
      <c r="R282" s="162">
        <f>SUM(R283:R284)</f>
        <v>0</v>
      </c>
      <c r="S282" s="161"/>
      <c r="T282" s="163">
        <f>SUM(T283:T284)</f>
        <v>0</v>
      </c>
      <c r="AR282" s="164" t="s">
        <v>142</v>
      </c>
      <c r="AT282" s="165" t="s">
        <v>68</v>
      </c>
      <c r="AU282" s="165" t="s">
        <v>69</v>
      </c>
      <c r="AY282" s="164" t="s">
        <v>120</v>
      </c>
      <c r="BK282" s="166">
        <f>SUM(BK283:BK284)</f>
        <v>0</v>
      </c>
    </row>
    <row r="283" spans="2:65" s="1" customFormat="1" ht="16.5" customHeight="1">
      <c r="B283" s="29"/>
      <c r="C283" s="185" t="s">
        <v>548</v>
      </c>
      <c r="D283" s="185" t="s">
        <v>132</v>
      </c>
      <c r="E283" s="186" t="s">
        <v>555</v>
      </c>
      <c r="F283" s="187" t="s">
        <v>553</v>
      </c>
      <c r="G283" s="188" t="s">
        <v>523</v>
      </c>
      <c r="H283" s="189">
        <v>16</v>
      </c>
      <c r="I283" s="190"/>
      <c r="J283" s="191">
        <f>ROUND(I283*H283,2)</f>
        <v>0</v>
      </c>
      <c r="K283" s="187" t="s">
        <v>1</v>
      </c>
      <c r="L283" s="33"/>
      <c r="M283" s="192" t="s">
        <v>1</v>
      </c>
      <c r="N283" s="193" t="s">
        <v>40</v>
      </c>
      <c r="O283" s="55"/>
      <c r="P283" s="179">
        <f>O283*H283</f>
        <v>0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AR283" s="12" t="s">
        <v>524</v>
      </c>
      <c r="AT283" s="12" t="s">
        <v>132</v>
      </c>
      <c r="AU283" s="12" t="s">
        <v>77</v>
      </c>
      <c r="AY283" s="12" t="s">
        <v>120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12" t="s">
        <v>77</v>
      </c>
      <c r="BK283" s="181">
        <f>ROUND(I283*H283,2)</f>
        <v>0</v>
      </c>
      <c r="BL283" s="12" t="s">
        <v>524</v>
      </c>
      <c r="BM283" s="12" t="s">
        <v>698</v>
      </c>
    </row>
    <row r="284" spans="2:65" s="1" customFormat="1" ht="10.199999999999999">
      <c r="B284" s="29"/>
      <c r="C284" s="30"/>
      <c r="D284" s="182" t="s">
        <v>131</v>
      </c>
      <c r="E284" s="30"/>
      <c r="F284" s="183" t="s">
        <v>553</v>
      </c>
      <c r="G284" s="30"/>
      <c r="H284" s="30"/>
      <c r="I284" s="98"/>
      <c r="J284" s="30"/>
      <c r="K284" s="30"/>
      <c r="L284" s="33"/>
      <c r="M284" s="184"/>
      <c r="N284" s="55"/>
      <c r="O284" s="55"/>
      <c r="P284" s="55"/>
      <c r="Q284" s="55"/>
      <c r="R284" s="55"/>
      <c r="S284" s="55"/>
      <c r="T284" s="56"/>
      <c r="AT284" s="12" t="s">
        <v>131</v>
      </c>
      <c r="AU284" s="12" t="s">
        <v>77</v>
      </c>
    </row>
    <row r="285" spans="2:65" s="10" customFormat="1" ht="25.95" customHeight="1">
      <c r="B285" s="153"/>
      <c r="C285" s="154"/>
      <c r="D285" s="155" t="s">
        <v>68</v>
      </c>
      <c r="E285" s="156" t="s">
        <v>557</v>
      </c>
      <c r="F285" s="156" t="s">
        <v>558</v>
      </c>
      <c r="G285" s="154"/>
      <c r="H285" s="154"/>
      <c r="I285" s="157"/>
      <c r="J285" s="158">
        <f>BK285</f>
        <v>0</v>
      </c>
      <c r="K285" s="154"/>
      <c r="L285" s="159"/>
      <c r="M285" s="160"/>
      <c r="N285" s="161"/>
      <c r="O285" s="161"/>
      <c r="P285" s="162">
        <f>P286</f>
        <v>0</v>
      </c>
      <c r="Q285" s="161"/>
      <c r="R285" s="162">
        <f>R286</f>
        <v>0</v>
      </c>
      <c r="S285" s="161"/>
      <c r="T285" s="163">
        <f>T286</f>
        <v>0</v>
      </c>
      <c r="AR285" s="164" t="s">
        <v>147</v>
      </c>
      <c r="AT285" s="165" t="s">
        <v>68</v>
      </c>
      <c r="AU285" s="165" t="s">
        <v>69</v>
      </c>
      <c r="AY285" s="164" t="s">
        <v>120</v>
      </c>
      <c r="BK285" s="166">
        <f>BK286</f>
        <v>0</v>
      </c>
    </row>
    <row r="286" spans="2:65" s="10" customFormat="1" ht="22.8" customHeight="1">
      <c r="B286" s="153"/>
      <c r="C286" s="154"/>
      <c r="D286" s="155" t="s">
        <v>68</v>
      </c>
      <c r="E286" s="167" t="s">
        <v>559</v>
      </c>
      <c r="F286" s="167" t="s">
        <v>560</v>
      </c>
      <c r="G286" s="154"/>
      <c r="H286" s="154"/>
      <c r="I286" s="157"/>
      <c r="J286" s="168">
        <f>BK286</f>
        <v>0</v>
      </c>
      <c r="K286" s="154"/>
      <c r="L286" s="159"/>
      <c r="M286" s="160"/>
      <c r="N286" s="161"/>
      <c r="O286" s="161"/>
      <c r="P286" s="162">
        <f>SUM(P287:P288)</f>
        <v>0</v>
      </c>
      <c r="Q286" s="161"/>
      <c r="R286" s="162">
        <f>SUM(R287:R288)</f>
        <v>0</v>
      </c>
      <c r="S286" s="161"/>
      <c r="T286" s="163">
        <f>SUM(T287:T288)</f>
        <v>0</v>
      </c>
      <c r="AR286" s="164" t="s">
        <v>147</v>
      </c>
      <c r="AT286" s="165" t="s">
        <v>68</v>
      </c>
      <c r="AU286" s="165" t="s">
        <v>77</v>
      </c>
      <c r="AY286" s="164" t="s">
        <v>120</v>
      </c>
      <c r="BK286" s="166">
        <f>SUM(BK287:BK288)</f>
        <v>0</v>
      </c>
    </row>
    <row r="287" spans="2:65" s="1" customFormat="1" ht="16.5" customHeight="1">
      <c r="B287" s="29"/>
      <c r="C287" s="185" t="s">
        <v>554</v>
      </c>
      <c r="D287" s="185" t="s">
        <v>132</v>
      </c>
      <c r="E287" s="186" t="s">
        <v>562</v>
      </c>
      <c r="F287" s="187" t="s">
        <v>563</v>
      </c>
      <c r="G287" s="188" t="s">
        <v>154</v>
      </c>
      <c r="H287" s="189">
        <v>1</v>
      </c>
      <c r="I287" s="190"/>
      <c r="J287" s="191">
        <f>ROUND(I287*H287,2)</f>
        <v>0</v>
      </c>
      <c r="K287" s="187" t="s">
        <v>212</v>
      </c>
      <c r="L287" s="33"/>
      <c r="M287" s="192" t="s">
        <v>1</v>
      </c>
      <c r="N287" s="193" t="s">
        <v>40</v>
      </c>
      <c r="O287" s="55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AR287" s="12" t="s">
        <v>564</v>
      </c>
      <c r="AT287" s="12" t="s">
        <v>132</v>
      </c>
      <c r="AU287" s="12" t="s">
        <v>79</v>
      </c>
      <c r="AY287" s="12" t="s">
        <v>120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12" t="s">
        <v>77</v>
      </c>
      <c r="BK287" s="181">
        <f>ROUND(I287*H287,2)</f>
        <v>0</v>
      </c>
      <c r="BL287" s="12" t="s">
        <v>564</v>
      </c>
      <c r="BM287" s="12" t="s">
        <v>699</v>
      </c>
    </row>
    <row r="288" spans="2:65" s="1" customFormat="1" ht="19.2">
      <c r="B288" s="29"/>
      <c r="C288" s="30"/>
      <c r="D288" s="182" t="s">
        <v>131</v>
      </c>
      <c r="E288" s="30"/>
      <c r="F288" s="183" t="s">
        <v>566</v>
      </c>
      <c r="G288" s="30"/>
      <c r="H288" s="30"/>
      <c r="I288" s="98"/>
      <c r="J288" s="30"/>
      <c r="K288" s="30"/>
      <c r="L288" s="33"/>
      <c r="M288" s="195"/>
      <c r="N288" s="196"/>
      <c r="O288" s="196"/>
      <c r="P288" s="196"/>
      <c r="Q288" s="196"/>
      <c r="R288" s="196"/>
      <c r="S288" s="196"/>
      <c r="T288" s="197"/>
      <c r="AT288" s="12" t="s">
        <v>131</v>
      </c>
      <c r="AU288" s="12" t="s">
        <v>79</v>
      </c>
    </row>
    <row r="289" spans="2:12" s="1" customFormat="1" ht="6.9" customHeight="1">
      <c r="B289" s="41"/>
      <c r="C289" s="42"/>
      <c r="D289" s="42"/>
      <c r="E289" s="42"/>
      <c r="F289" s="42"/>
      <c r="G289" s="42"/>
      <c r="H289" s="42"/>
      <c r="I289" s="120"/>
      <c r="J289" s="42"/>
      <c r="K289" s="42"/>
      <c r="L289" s="33"/>
    </row>
  </sheetData>
  <sheetProtection algorithmName="SHA-512" hashValue="aCFm6UtAoVWoB59id+QSxdh0SVOsGP+vDMQgiNYM9tqHl9tpnSLlj1V6RFBUfU5Z8BprO6o/j6nGQrr5QtjsIA==" saltValue="bfHBcLm8fFxriXYP1mUNC0AGxAUJXW30aRlx4QOMNcNgRcNrT5TpuMdDXsO+voNnjgfsis/XMHqR3rswMdNZsg==" spinCount="100000" sheet="1" objects="1" scenarios="1" formatColumns="0" formatRows="0" autoFilter="0"/>
  <autoFilter ref="C91:K288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2020_01_21-A - REKONSTRUK...</vt:lpstr>
      <vt:lpstr>2020_01_21-B - REKONSTRUK...</vt:lpstr>
      <vt:lpstr>'2020_01_21-A - REKONSTRUK...'!Názvy_tisku</vt:lpstr>
      <vt:lpstr>'2020_01_21-B - REKONSTRUK...'!Názvy_tisku</vt:lpstr>
      <vt:lpstr>'Rekapitulace stavby'!Názvy_tisku</vt:lpstr>
      <vt:lpstr>'2020_01_21-A - REKONSTRUK...'!Oblast_tisku</vt:lpstr>
      <vt:lpstr>'2020_01_21-B - REKONSTRUK...'!Oblast_tisku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mv1\mv</dc:creator>
  <cp:lastModifiedBy>Eva</cp:lastModifiedBy>
  <dcterms:created xsi:type="dcterms:W3CDTF">2020-01-24T09:19:55Z</dcterms:created>
  <dcterms:modified xsi:type="dcterms:W3CDTF">2020-01-28T16:09:33Z</dcterms:modified>
</cp:coreProperties>
</file>